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giovi/Dropbox/CINEFOROM/Affaires en cours/5 Chantiers en cours/Relève/Slate/Budgets et PF Slate/"/>
    </mc:Choice>
  </mc:AlternateContent>
  <xr:revisionPtr revIDLastSave="0" documentId="13_ncr:1_{DB5AFC23-D483-2C42-A40F-D13904DE6163}" xr6:coauthVersionLast="47" xr6:coauthVersionMax="47" xr10:uidLastSave="{00000000-0000-0000-0000-000000000000}"/>
  <bookViews>
    <workbookView xWindow="280" yWindow="780" windowWidth="26420" windowHeight="19900" activeTab="5" xr2:uid="{A1E99126-8FE8-824C-B55E-1B3BEAAACB6C}"/>
  </bookViews>
  <sheets>
    <sheet name="Budget Film 1" sheetId="1" r:id="rId1"/>
    <sheet name="Budget Film 2 " sheetId="8" r:id="rId2"/>
    <sheet name="Budget Film 3" sheetId="9" r:id="rId3"/>
    <sheet name="Budget Film 4" sheetId="10" r:id="rId4"/>
    <sheet name="Budget Film 5" sheetId="11" r:id="rId5"/>
    <sheet name="Budget global SLATE" sheetId="2" r:id="rId6"/>
  </sheets>
  <definedNames>
    <definedName name="_xlnm.Print_Area" localSheetId="0">'Budget Film 1'!$A$1:$O$826</definedName>
    <definedName name="_xlnm.Print_Area" localSheetId="1">'Budget Film 2 '!$A$1:$O$826</definedName>
    <definedName name="_xlnm.Print_Area" localSheetId="2">'Budget Film 3'!$A$1:$O$826</definedName>
    <definedName name="_xlnm.Print_Area" localSheetId="3">'Budget Film 4'!$A$1:$O$826</definedName>
    <definedName name="_xlnm.Print_Area" localSheetId="4">'Budget Film 5'!$A$1:$O$826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 l="1"/>
  <c r="I13" i="2"/>
  <c r="G13" i="2"/>
  <c r="E13" i="2"/>
  <c r="C13" i="2"/>
  <c r="K11" i="2"/>
  <c r="I11" i="2"/>
  <c r="G11" i="2"/>
  <c r="E11" i="2"/>
  <c r="C11" i="2"/>
  <c r="Q98" i="2"/>
  <c r="Q96" i="2"/>
  <c r="Q92" i="2"/>
  <c r="Q91" i="2"/>
  <c r="Q90" i="2"/>
  <c r="Q89" i="2"/>
  <c r="Q88" i="2"/>
  <c r="Q84" i="2"/>
  <c r="Q83" i="2"/>
  <c r="Q82" i="2"/>
  <c r="Q81" i="2"/>
  <c r="Q80" i="2"/>
  <c r="Q79" i="2"/>
  <c r="Q75" i="2"/>
  <c r="Q74" i="2"/>
  <c r="Q73" i="2"/>
  <c r="Q72" i="2"/>
  <c r="Q71" i="2"/>
  <c r="Q70" i="2"/>
  <c r="Q69" i="2"/>
  <c r="Q65" i="2"/>
  <c r="Q64" i="2"/>
  <c r="Q63" i="2"/>
  <c r="Q62" i="2"/>
  <c r="Q61" i="2"/>
  <c r="Q60" i="2"/>
  <c r="Q59" i="2"/>
  <c r="Q55" i="2"/>
  <c r="Q54" i="2"/>
  <c r="Q53" i="2"/>
  <c r="Q52" i="2"/>
  <c r="Q51" i="2"/>
  <c r="Q50" i="2"/>
  <c r="Q49" i="2"/>
  <c r="Q45" i="2"/>
  <c r="Q44" i="2"/>
  <c r="Q40" i="2"/>
  <c r="Q39" i="2"/>
  <c r="Q38" i="2"/>
  <c r="Q37" i="2"/>
  <c r="Q33" i="2"/>
  <c r="Q32" i="2"/>
  <c r="Q31" i="2"/>
  <c r="Q30" i="2"/>
  <c r="Q29" i="2"/>
  <c r="Q25" i="2"/>
  <c r="Q24" i="2"/>
  <c r="Q23" i="2"/>
  <c r="Q22" i="2"/>
  <c r="Q21" i="2"/>
  <c r="Q20" i="2"/>
  <c r="Q19" i="2"/>
  <c r="M98" i="2"/>
  <c r="M96" i="2"/>
  <c r="M92" i="2"/>
  <c r="M91" i="2"/>
  <c r="M90" i="2"/>
  <c r="M89" i="2"/>
  <c r="M88" i="2"/>
  <c r="M84" i="2"/>
  <c r="M83" i="2"/>
  <c r="M82" i="2"/>
  <c r="M81" i="2"/>
  <c r="M80" i="2"/>
  <c r="M79" i="2"/>
  <c r="M75" i="2"/>
  <c r="M74" i="2"/>
  <c r="M73" i="2"/>
  <c r="M72" i="2"/>
  <c r="M71" i="2"/>
  <c r="M70" i="2"/>
  <c r="M69" i="2"/>
  <c r="M65" i="2"/>
  <c r="M64" i="2"/>
  <c r="M63" i="2"/>
  <c r="M62" i="2"/>
  <c r="M61" i="2"/>
  <c r="M60" i="2"/>
  <c r="M59" i="2"/>
  <c r="M55" i="2"/>
  <c r="M54" i="2"/>
  <c r="M53" i="2"/>
  <c r="M52" i="2"/>
  <c r="M51" i="2"/>
  <c r="M50" i="2"/>
  <c r="M49" i="2"/>
  <c r="M45" i="2"/>
  <c r="M44" i="2"/>
  <c r="M40" i="2"/>
  <c r="M39" i="2"/>
  <c r="M38" i="2"/>
  <c r="M37" i="2"/>
  <c r="M33" i="2"/>
  <c r="M32" i="2"/>
  <c r="M31" i="2"/>
  <c r="M30" i="2"/>
  <c r="M29" i="2"/>
  <c r="M25" i="2"/>
  <c r="M24" i="2"/>
  <c r="M23" i="2"/>
  <c r="M22" i="2"/>
  <c r="M21" i="2"/>
  <c r="M20" i="2"/>
  <c r="M19" i="2"/>
  <c r="L98" i="2"/>
  <c r="L96" i="2"/>
  <c r="L92" i="2"/>
  <c r="L91" i="2"/>
  <c r="L90" i="2"/>
  <c r="L89" i="2"/>
  <c r="L88" i="2"/>
  <c r="L84" i="2"/>
  <c r="L83" i="2"/>
  <c r="L82" i="2"/>
  <c r="L81" i="2"/>
  <c r="L80" i="2"/>
  <c r="L79" i="2"/>
  <c r="L75" i="2"/>
  <c r="L74" i="2"/>
  <c r="L73" i="2"/>
  <c r="L72" i="2"/>
  <c r="L71" i="2"/>
  <c r="L70" i="2"/>
  <c r="L69" i="2"/>
  <c r="L65" i="2"/>
  <c r="L64" i="2"/>
  <c r="L63" i="2"/>
  <c r="L62" i="2"/>
  <c r="L61" i="2"/>
  <c r="L60" i="2"/>
  <c r="L59" i="2"/>
  <c r="L55" i="2"/>
  <c r="L54" i="2"/>
  <c r="L53" i="2"/>
  <c r="L52" i="2"/>
  <c r="L51" i="2"/>
  <c r="L50" i="2"/>
  <c r="L49" i="2"/>
  <c r="L45" i="2"/>
  <c r="L44" i="2"/>
  <c r="L40" i="2"/>
  <c r="L39" i="2"/>
  <c r="L38" i="2"/>
  <c r="L37" i="2"/>
  <c r="L33" i="2"/>
  <c r="L32" i="2"/>
  <c r="L31" i="2"/>
  <c r="L30" i="2"/>
  <c r="L29" i="2"/>
  <c r="L25" i="2"/>
  <c r="L24" i="2"/>
  <c r="L23" i="2"/>
  <c r="L22" i="2"/>
  <c r="L21" i="2"/>
  <c r="L20" i="2"/>
  <c r="L19" i="2"/>
  <c r="K98" i="2"/>
  <c r="K96" i="2"/>
  <c r="K92" i="2"/>
  <c r="K91" i="2"/>
  <c r="K90" i="2"/>
  <c r="K89" i="2"/>
  <c r="K88" i="2"/>
  <c r="K84" i="2"/>
  <c r="K83" i="2"/>
  <c r="K82" i="2"/>
  <c r="K81" i="2"/>
  <c r="K80" i="2"/>
  <c r="K79" i="2"/>
  <c r="K75" i="2"/>
  <c r="K74" i="2"/>
  <c r="K73" i="2"/>
  <c r="K72" i="2"/>
  <c r="K71" i="2"/>
  <c r="K70" i="2"/>
  <c r="K69" i="2"/>
  <c r="K65" i="2"/>
  <c r="K64" i="2"/>
  <c r="K63" i="2"/>
  <c r="K62" i="2"/>
  <c r="K61" i="2"/>
  <c r="K60" i="2"/>
  <c r="K55" i="2"/>
  <c r="K54" i="2"/>
  <c r="K53" i="2"/>
  <c r="K52" i="2"/>
  <c r="K51" i="2"/>
  <c r="K50" i="2"/>
  <c r="K49" i="2"/>
  <c r="K45" i="2"/>
  <c r="K44" i="2"/>
  <c r="K40" i="2"/>
  <c r="K39" i="2"/>
  <c r="K38" i="2"/>
  <c r="K37" i="2"/>
  <c r="K33" i="2"/>
  <c r="K32" i="2"/>
  <c r="K31" i="2"/>
  <c r="K30" i="2"/>
  <c r="K29" i="2"/>
  <c r="K20" i="2"/>
  <c r="K21" i="2"/>
  <c r="K22" i="2"/>
  <c r="K23" i="2"/>
  <c r="K24" i="2"/>
  <c r="K25" i="2"/>
  <c r="K59" i="2"/>
  <c r="K19" i="2"/>
  <c r="O98" i="2"/>
  <c r="O96" i="2"/>
  <c r="O92" i="2"/>
  <c r="O91" i="2"/>
  <c r="O90" i="2"/>
  <c r="O89" i="2"/>
  <c r="O88" i="2"/>
  <c r="O84" i="2"/>
  <c r="O83" i="2"/>
  <c r="O82" i="2"/>
  <c r="O81" i="2"/>
  <c r="O80" i="2"/>
  <c r="O79" i="2"/>
  <c r="O75" i="2"/>
  <c r="O74" i="2"/>
  <c r="O73" i="2"/>
  <c r="O72" i="2"/>
  <c r="O71" i="2"/>
  <c r="O70" i="2"/>
  <c r="O69" i="2"/>
  <c r="O65" i="2"/>
  <c r="O64" i="2"/>
  <c r="O63" i="2"/>
  <c r="O62" i="2"/>
  <c r="O61" i="2"/>
  <c r="O60" i="2"/>
  <c r="O55" i="2"/>
  <c r="O54" i="2"/>
  <c r="O53" i="2"/>
  <c r="O52" i="2"/>
  <c r="O51" i="2"/>
  <c r="O50" i="2"/>
  <c r="O49" i="2"/>
  <c r="O45" i="2"/>
  <c r="O44" i="2"/>
  <c r="O42" i="2" s="1"/>
  <c r="O40" i="2"/>
  <c r="O39" i="2"/>
  <c r="O38" i="2"/>
  <c r="O37" i="2"/>
  <c r="O33" i="2"/>
  <c r="O32" i="2"/>
  <c r="O31" i="2"/>
  <c r="O30" i="2"/>
  <c r="O29" i="2"/>
  <c r="O25" i="2"/>
  <c r="O24" i="2"/>
  <c r="O23" i="2"/>
  <c r="O22" i="2"/>
  <c r="O21" i="2"/>
  <c r="O20" i="2"/>
  <c r="O59" i="2"/>
  <c r="O19" i="2"/>
  <c r="O17" i="2" s="1"/>
  <c r="N98" i="2"/>
  <c r="N96" i="2"/>
  <c r="N92" i="2"/>
  <c r="N91" i="2"/>
  <c r="N90" i="2"/>
  <c r="N89" i="2"/>
  <c r="N88" i="2"/>
  <c r="N86" i="2" s="1"/>
  <c r="N84" i="2"/>
  <c r="N83" i="2"/>
  <c r="N82" i="2"/>
  <c r="N81" i="2"/>
  <c r="N80" i="2"/>
  <c r="N79" i="2"/>
  <c r="N75" i="2"/>
  <c r="N74" i="2"/>
  <c r="N73" i="2"/>
  <c r="N72" i="2"/>
  <c r="N71" i="2"/>
  <c r="N70" i="2"/>
  <c r="N69" i="2"/>
  <c r="N65" i="2"/>
  <c r="N64" i="2"/>
  <c r="N63" i="2"/>
  <c r="N62" i="2"/>
  <c r="N61" i="2"/>
  <c r="N60" i="2"/>
  <c r="N59" i="2"/>
  <c r="N55" i="2"/>
  <c r="N54" i="2"/>
  <c r="N53" i="2"/>
  <c r="N52" i="2"/>
  <c r="N51" i="2"/>
  <c r="N50" i="2"/>
  <c r="N49" i="2"/>
  <c r="N45" i="2"/>
  <c r="N44" i="2"/>
  <c r="N42" i="2" s="1"/>
  <c r="N40" i="2"/>
  <c r="N39" i="2"/>
  <c r="N38" i="2"/>
  <c r="N37" i="2"/>
  <c r="N33" i="2"/>
  <c r="N32" i="2"/>
  <c r="N31" i="2"/>
  <c r="N30" i="2"/>
  <c r="N29" i="2"/>
  <c r="N25" i="2"/>
  <c r="N24" i="2"/>
  <c r="N23" i="2"/>
  <c r="N22" i="2"/>
  <c r="N21" i="2"/>
  <c r="N20" i="2"/>
  <c r="N19" i="2"/>
  <c r="O56" i="2"/>
  <c r="N56" i="2"/>
  <c r="M56" i="2"/>
  <c r="L56" i="2"/>
  <c r="K56" i="2"/>
  <c r="D817" i="11"/>
  <c r="D815" i="11"/>
  <c r="B813" i="11"/>
  <c r="N811" i="11"/>
  <c r="K811" i="11"/>
  <c r="N810" i="11"/>
  <c r="K809" i="11"/>
  <c r="M809" i="11" s="1"/>
  <c r="K808" i="11"/>
  <c r="M808" i="11" s="1"/>
  <c r="B805" i="11"/>
  <c r="K803" i="11"/>
  <c r="L801" i="11"/>
  <c r="K801" i="11"/>
  <c r="M801" i="11" s="1"/>
  <c r="K800" i="11"/>
  <c r="N799" i="11"/>
  <c r="N796" i="11" s="1"/>
  <c r="B796" i="11"/>
  <c r="L794" i="11"/>
  <c r="B786" i="11"/>
  <c r="N781" i="11"/>
  <c r="B776" i="11"/>
  <c r="K752" i="11"/>
  <c r="N749" i="11"/>
  <c r="N748" i="11"/>
  <c r="L746" i="11"/>
  <c r="K746" i="11"/>
  <c r="M746" i="11" s="1"/>
  <c r="B744" i="11"/>
  <c r="K741" i="11"/>
  <c r="B739" i="11"/>
  <c r="N737" i="11"/>
  <c r="M737" i="11"/>
  <c r="L737" i="11"/>
  <c r="K737" i="11"/>
  <c r="N734" i="11"/>
  <c r="K734" i="11"/>
  <c r="B732" i="11"/>
  <c r="B724" i="11"/>
  <c r="L718" i="11"/>
  <c r="B714" i="11"/>
  <c r="H710" i="11"/>
  <c r="H708" i="11"/>
  <c r="H706" i="11"/>
  <c r="A679" i="11"/>
  <c r="A678" i="11"/>
  <c r="I677" i="11"/>
  <c r="I679" i="11" s="1"/>
  <c r="N676" i="11"/>
  <c r="K676" i="11"/>
  <c r="M674" i="11"/>
  <c r="A674" i="11"/>
  <c r="M673" i="11"/>
  <c r="A673" i="11"/>
  <c r="M672" i="11"/>
  <c r="A672" i="11"/>
  <c r="M671" i="11"/>
  <c r="N670" i="11"/>
  <c r="M670" i="11"/>
  <c r="L670" i="11"/>
  <c r="L810" i="11" s="1"/>
  <c r="K670" i="11"/>
  <c r="K810" i="11" s="1"/>
  <c r="M668" i="11"/>
  <c r="A668" i="11"/>
  <c r="M667" i="11"/>
  <c r="L667" i="11"/>
  <c r="A667" i="11"/>
  <c r="M666" i="11"/>
  <c r="M665" i="11" s="1"/>
  <c r="N665" i="11"/>
  <c r="N809" i="11" s="1"/>
  <c r="L665" i="11"/>
  <c r="L809" i="11" s="1"/>
  <c r="K665" i="11"/>
  <c r="M662" i="11"/>
  <c r="M661" i="11"/>
  <c r="M660" i="11"/>
  <c r="A660" i="11"/>
  <c r="A661" i="11" s="1"/>
  <c r="A662" i="11" s="1"/>
  <c r="A663" i="11" s="1"/>
  <c r="M659" i="11"/>
  <c r="M658" i="11"/>
  <c r="M657" i="11"/>
  <c r="A657" i="11"/>
  <c r="A658" i="11" s="1"/>
  <c r="A659" i="11" s="1"/>
  <c r="M656" i="11"/>
  <c r="N655" i="11"/>
  <c r="N808" i="11" s="1"/>
  <c r="M655" i="11"/>
  <c r="L655" i="11"/>
  <c r="L808" i="11" s="1"/>
  <c r="K655" i="11"/>
  <c r="M653" i="11"/>
  <c r="M652" i="11"/>
  <c r="M651" i="11"/>
  <c r="M650" i="11"/>
  <c r="L650" i="11"/>
  <c r="M648" i="11"/>
  <c r="A648" i="11"/>
  <c r="A649" i="11" s="1"/>
  <c r="A650" i="11" s="1"/>
  <c r="A651" i="11" s="1"/>
  <c r="A652" i="11" s="1"/>
  <c r="A653" i="11" s="1"/>
  <c r="A647" i="11"/>
  <c r="G646" i="11"/>
  <c r="L646" i="11" s="1"/>
  <c r="N645" i="11"/>
  <c r="N681" i="11" s="1"/>
  <c r="N45" i="11" s="1"/>
  <c r="K645" i="11"/>
  <c r="M639" i="11"/>
  <c r="A639" i="11"/>
  <c r="L638" i="11"/>
  <c r="N637" i="11"/>
  <c r="N803" i="11" s="1"/>
  <c r="K637" i="11"/>
  <c r="M635" i="11"/>
  <c r="L634" i="11"/>
  <c r="M634" i="11" s="1"/>
  <c r="L633" i="11"/>
  <c r="M633" i="11" s="1"/>
  <c r="A633" i="11"/>
  <c r="A634" i="11" s="1"/>
  <c r="A635" i="11" s="1"/>
  <c r="M632" i="11"/>
  <c r="L632" i="11"/>
  <c r="A632" i="11"/>
  <c r="L631" i="11"/>
  <c r="M631" i="11" s="1"/>
  <c r="N630" i="11"/>
  <c r="N802" i="11" s="1"/>
  <c r="K630" i="11"/>
  <c r="K802" i="11" s="1"/>
  <c r="M628" i="11"/>
  <c r="M627" i="11"/>
  <c r="M626" i="11"/>
  <c r="A626" i="11"/>
  <c r="A627" i="11" s="1"/>
  <c r="A628" i="11" s="1"/>
  <c r="M625" i="11"/>
  <c r="N624" i="11"/>
  <c r="N801" i="11" s="1"/>
  <c r="L624" i="11"/>
  <c r="K624" i="11"/>
  <c r="M622" i="11"/>
  <c r="M621" i="11"/>
  <c r="L621" i="11"/>
  <c r="L620" i="11"/>
  <c r="M620" i="11" s="1"/>
  <c r="L619" i="11"/>
  <c r="M619" i="11" s="1"/>
  <c r="L618" i="11"/>
  <c r="M618" i="11" s="1"/>
  <c r="L617" i="11"/>
  <c r="M617" i="11" s="1"/>
  <c r="L616" i="11"/>
  <c r="M616" i="11" s="1"/>
  <c r="M615" i="11"/>
  <c r="L615" i="11"/>
  <c r="M614" i="11"/>
  <c r="L614" i="11"/>
  <c r="L613" i="11"/>
  <c r="M613" i="11" s="1"/>
  <c r="A613" i="11"/>
  <c r="A614" i="11" s="1"/>
  <c r="A615" i="11" s="1"/>
  <c r="A616" i="11" s="1"/>
  <c r="A617" i="11" s="1"/>
  <c r="A618" i="11" s="1"/>
  <c r="A619" i="11" s="1"/>
  <c r="A620" i="11" s="1"/>
  <c r="A621" i="11" s="1"/>
  <c r="A622" i="11" s="1"/>
  <c r="L612" i="11"/>
  <c r="M612" i="11" s="1"/>
  <c r="A612" i="11"/>
  <c r="M611" i="11"/>
  <c r="L611" i="11"/>
  <c r="A611" i="11"/>
  <c r="L610" i="11"/>
  <c r="M610" i="11" s="1"/>
  <c r="A610" i="11"/>
  <c r="M609" i="11"/>
  <c r="M608" i="11" s="1"/>
  <c r="L609" i="11"/>
  <c r="L608" i="11" s="1"/>
  <c r="L800" i="11" s="1"/>
  <c r="N608" i="11"/>
  <c r="N800" i="11" s="1"/>
  <c r="K608" i="11"/>
  <c r="M605" i="11"/>
  <c r="L604" i="11"/>
  <c r="M604" i="11" s="1"/>
  <c r="M603" i="11"/>
  <c r="L603" i="11"/>
  <c r="M602" i="11"/>
  <c r="L602" i="11"/>
  <c r="L601" i="11"/>
  <c r="M601" i="11" s="1"/>
  <c r="M600" i="11"/>
  <c r="L600" i="11"/>
  <c r="L599" i="11"/>
  <c r="M599" i="11" s="1"/>
  <c r="L598" i="11"/>
  <c r="M598" i="11" s="1"/>
  <c r="M597" i="11"/>
  <c r="L597" i="11"/>
  <c r="L596" i="11"/>
  <c r="M596" i="11" s="1"/>
  <c r="L595" i="11"/>
  <c r="M595" i="11" s="1"/>
  <c r="M594" i="11"/>
  <c r="L594" i="11"/>
  <c r="L593" i="11"/>
  <c r="M593" i="11" s="1"/>
  <c r="M592" i="11"/>
  <c r="L592" i="11"/>
  <c r="L591" i="11"/>
  <c r="M591" i="11" s="1"/>
  <c r="M590" i="11"/>
  <c r="M589" i="11"/>
  <c r="M588" i="11"/>
  <c r="L588" i="11"/>
  <c r="L587" i="11"/>
  <c r="M587" i="11" s="1"/>
  <c r="M585" i="11"/>
  <c r="L585" i="11"/>
  <c r="L584" i="11"/>
  <c r="M584" i="11" s="1"/>
  <c r="L582" i="11"/>
  <c r="M582" i="11" s="1"/>
  <c r="L581" i="11"/>
  <c r="M581" i="11" s="1"/>
  <c r="M580" i="11"/>
  <c r="L580" i="11"/>
  <c r="L579" i="11"/>
  <c r="M579" i="11" s="1"/>
  <c r="M578" i="11"/>
  <c r="L578" i="11"/>
  <c r="A578" i="11"/>
  <c r="A579" i="11" s="1"/>
  <c r="A580" i="11" s="1"/>
  <c r="A581" i="11" s="1"/>
  <c r="A582" i="11" s="1"/>
  <c r="A583" i="11" s="1"/>
  <c r="A584" i="11" s="1"/>
  <c r="A585" i="11" s="1"/>
  <c r="A586" i="11" s="1"/>
  <c r="A587" i="11" s="1"/>
  <c r="A588" i="11" s="1"/>
  <c r="A589" i="11" s="1"/>
  <c r="A590" i="11" s="1"/>
  <c r="A591" i="11" s="1"/>
  <c r="A592" i="11" s="1"/>
  <c r="A593" i="11" s="1"/>
  <c r="A594" i="11" s="1"/>
  <c r="A595" i="11" s="1"/>
  <c r="A596" i="11" s="1"/>
  <c r="A597" i="11" s="1"/>
  <c r="A598" i="11" s="1"/>
  <c r="A599" i="11" s="1"/>
  <c r="A600" i="11" s="1"/>
  <c r="A601" i="11" s="1"/>
  <c r="A602" i="11" s="1"/>
  <c r="A603" i="11" s="1"/>
  <c r="A604" i="11" s="1"/>
  <c r="A605" i="11" s="1"/>
  <c r="A577" i="11"/>
  <c r="L576" i="11"/>
  <c r="N575" i="11"/>
  <c r="K575" i="11"/>
  <c r="K799" i="11" s="1"/>
  <c r="M573" i="11"/>
  <c r="L572" i="11"/>
  <c r="M572" i="11" s="1"/>
  <c r="M570" i="11"/>
  <c r="L570" i="11"/>
  <c r="N569" i="11"/>
  <c r="N798" i="11" s="1"/>
  <c r="K569" i="11"/>
  <c r="K641" i="11" s="1"/>
  <c r="M565" i="11"/>
  <c r="M563" i="11"/>
  <c r="M562" i="11"/>
  <c r="M561" i="11"/>
  <c r="M560" i="11"/>
  <c r="A560" i="11"/>
  <c r="A561" i="11" s="1"/>
  <c r="A562" i="11" s="1"/>
  <c r="A563" i="11" s="1"/>
  <c r="M559" i="11"/>
  <c r="N558" i="11"/>
  <c r="N794" i="11" s="1"/>
  <c r="L558" i="11"/>
  <c r="K558" i="11"/>
  <c r="K794" i="11" s="1"/>
  <c r="M794" i="11" s="1"/>
  <c r="M556" i="11"/>
  <c r="L555" i="11"/>
  <c r="M555" i="11" s="1"/>
  <c r="M554" i="11"/>
  <c r="L554" i="11"/>
  <c r="M553" i="11"/>
  <c r="L553" i="11"/>
  <c r="M552" i="11"/>
  <c r="M551" i="11"/>
  <c r="L551" i="11"/>
  <c r="M550" i="11"/>
  <c r="L550" i="11"/>
  <c r="M549" i="11"/>
  <c r="L549" i="11"/>
  <c r="L548" i="11"/>
  <c r="M548" i="11" s="1"/>
  <c r="M547" i="11"/>
  <c r="L547" i="11"/>
  <c r="A547" i="11"/>
  <c r="A548" i="11" s="1"/>
  <c r="A549" i="11" s="1"/>
  <c r="A550" i="11" s="1"/>
  <c r="A551" i="11" s="1"/>
  <c r="A552" i="11" s="1"/>
  <c r="A553" i="11" s="1"/>
  <c r="A554" i="11" s="1"/>
  <c r="A555" i="11" s="1"/>
  <c r="A556" i="11" s="1"/>
  <c r="M546" i="11"/>
  <c r="L546" i="11"/>
  <c r="L545" i="11"/>
  <c r="M545" i="11" s="1"/>
  <c r="L544" i="11"/>
  <c r="A544" i="11"/>
  <c r="A545" i="11" s="1"/>
  <c r="A546" i="11" s="1"/>
  <c r="M543" i="11"/>
  <c r="L543" i="11"/>
  <c r="N542" i="11"/>
  <c r="N793" i="11" s="1"/>
  <c r="K542" i="11"/>
  <c r="K793" i="11" s="1"/>
  <c r="M539" i="11"/>
  <c r="L537" i="11"/>
  <c r="M537" i="11" s="1"/>
  <c r="A537" i="11"/>
  <c r="A538" i="11" s="1"/>
  <c r="A539" i="11" s="1"/>
  <c r="L536" i="11"/>
  <c r="M536" i="11" s="1"/>
  <c r="A536" i="11"/>
  <c r="N534" i="11"/>
  <c r="N792" i="11" s="1"/>
  <c r="K534" i="11"/>
  <c r="K792" i="11" s="1"/>
  <c r="M532" i="11"/>
  <c r="F531" i="11"/>
  <c r="L531" i="11" s="1"/>
  <c r="M531" i="11" s="1"/>
  <c r="M530" i="11"/>
  <c r="L530" i="11"/>
  <c r="M529" i="11"/>
  <c r="L529" i="11"/>
  <c r="L528" i="11"/>
  <c r="M528" i="11" s="1"/>
  <c r="A528" i="11"/>
  <c r="A529" i="11" s="1"/>
  <c r="A530" i="11" s="1"/>
  <c r="A531" i="11" s="1"/>
  <c r="A532" i="11" s="1"/>
  <c r="F527" i="11"/>
  <c r="L527" i="11" s="1"/>
  <c r="L526" i="11" s="1"/>
  <c r="L791" i="11" s="1"/>
  <c r="N526" i="11"/>
  <c r="N791" i="11" s="1"/>
  <c r="K526" i="11"/>
  <c r="K791" i="11" s="1"/>
  <c r="M524" i="11"/>
  <c r="F523" i="11"/>
  <c r="L523" i="11" s="1"/>
  <c r="M523" i="11" s="1"/>
  <c r="A523" i="11"/>
  <c r="A524" i="11" s="1"/>
  <c r="F522" i="11"/>
  <c r="L522" i="11" s="1"/>
  <c r="M522" i="11" s="1"/>
  <c r="L521" i="11"/>
  <c r="M521" i="11" s="1"/>
  <c r="F521" i="11"/>
  <c r="A521" i="11"/>
  <c r="A522" i="11" s="1"/>
  <c r="M520" i="11"/>
  <c r="L520" i="11"/>
  <c r="A520" i="11"/>
  <c r="F519" i="11"/>
  <c r="L519" i="11" s="1"/>
  <c r="M519" i="11" s="1"/>
  <c r="N518" i="11"/>
  <c r="N790" i="11" s="1"/>
  <c r="K518" i="11"/>
  <c r="K790" i="11" s="1"/>
  <c r="M516" i="11"/>
  <c r="F515" i="11"/>
  <c r="L515" i="11" s="1"/>
  <c r="M515" i="11" s="1"/>
  <c r="L514" i="11"/>
  <c r="M514" i="11" s="1"/>
  <c r="L513" i="11"/>
  <c r="M513" i="11" s="1"/>
  <c r="M510" i="11" s="1"/>
  <c r="F513" i="11"/>
  <c r="M512" i="11"/>
  <c r="F512" i="11"/>
  <c r="L512" i="11" s="1"/>
  <c r="F511" i="11"/>
  <c r="L511" i="11" s="1"/>
  <c r="M511" i="11" s="1"/>
  <c r="N510" i="11"/>
  <c r="N789" i="11" s="1"/>
  <c r="K510" i="11"/>
  <c r="K789" i="11" s="1"/>
  <c r="M508" i="11"/>
  <c r="F507" i="11"/>
  <c r="L507" i="11" s="1"/>
  <c r="M507" i="11" s="1"/>
  <c r="M506" i="11"/>
  <c r="F506" i="11"/>
  <c r="L506" i="11" s="1"/>
  <c r="L505" i="11"/>
  <c r="M505" i="11" s="1"/>
  <c r="A505" i="11"/>
  <c r="A506" i="11" s="1"/>
  <c r="A507" i="11" s="1"/>
  <c r="A508" i="11" s="1"/>
  <c r="M504" i="11"/>
  <c r="L504" i="11"/>
  <c r="M503" i="11"/>
  <c r="L503" i="11"/>
  <c r="A503" i="11"/>
  <c r="A504" i="11" s="1"/>
  <c r="F502" i="11"/>
  <c r="L502" i="11" s="1"/>
  <c r="M502" i="11" s="1"/>
  <c r="N501" i="11"/>
  <c r="L501" i="11"/>
  <c r="K501" i="11"/>
  <c r="K788" i="11" s="1"/>
  <c r="M495" i="11"/>
  <c r="M494" i="11"/>
  <c r="L493" i="11"/>
  <c r="M493" i="11" s="1"/>
  <c r="F492" i="11"/>
  <c r="L492" i="11" s="1"/>
  <c r="M492" i="11" s="1"/>
  <c r="L491" i="11"/>
  <c r="M491" i="11" s="1"/>
  <c r="F491" i="11"/>
  <c r="F490" i="11"/>
  <c r="L490" i="11" s="1"/>
  <c r="M490" i="11" s="1"/>
  <c r="F489" i="11"/>
  <c r="L489" i="11" s="1"/>
  <c r="M489" i="11" s="1"/>
  <c r="A489" i="11"/>
  <c r="A490" i="11" s="1"/>
  <c r="A491" i="11" s="1"/>
  <c r="A492" i="11" s="1"/>
  <c r="A493" i="11" s="1"/>
  <c r="M488" i="11"/>
  <c r="L488" i="11"/>
  <c r="F488" i="11"/>
  <c r="N487" i="11"/>
  <c r="N784" i="11" s="1"/>
  <c r="K487" i="11"/>
  <c r="K784" i="11" s="1"/>
  <c r="M485" i="11"/>
  <c r="M484" i="11"/>
  <c r="L484" i="11"/>
  <c r="F484" i="11"/>
  <c r="F483" i="11"/>
  <c r="L483" i="11" s="1"/>
  <c r="M483" i="11" s="1"/>
  <c r="L482" i="11"/>
  <c r="M482" i="11" s="1"/>
  <c r="F482" i="11"/>
  <c r="F481" i="11"/>
  <c r="L481" i="11" s="1"/>
  <c r="M481" i="11" s="1"/>
  <c r="A481" i="11"/>
  <c r="A482" i="11" s="1"/>
  <c r="A483" i="11" s="1"/>
  <c r="A484" i="11" s="1"/>
  <c r="A485" i="11" s="1"/>
  <c r="M480" i="11"/>
  <c r="L480" i="11"/>
  <c r="F480" i="11"/>
  <c r="A480" i="11"/>
  <c r="F479" i="11"/>
  <c r="L479" i="11" s="1"/>
  <c r="M479" i="11" s="1"/>
  <c r="N478" i="11"/>
  <c r="N783" i="11" s="1"/>
  <c r="M478" i="11"/>
  <c r="L478" i="11"/>
  <c r="L783" i="11" s="1"/>
  <c r="K478" i="11"/>
  <c r="K783" i="11" s="1"/>
  <c r="M476" i="11"/>
  <c r="M475" i="11"/>
  <c r="M474" i="11"/>
  <c r="M473" i="11"/>
  <c r="K473" i="11"/>
  <c r="K469" i="11" s="1"/>
  <c r="K782" i="11" s="1"/>
  <c r="M471" i="11"/>
  <c r="A471" i="11"/>
  <c r="A472" i="11" s="1"/>
  <c r="A473" i="11" s="1"/>
  <c r="A474" i="11" s="1"/>
  <c r="A475" i="11" s="1"/>
  <c r="A476" i="11" s="1"/>
  <c r="M470" i="11"/>
  <c r="L470" i="11"/>
  <c r="N469" i="11"/>
  <c r="N782" i="11" s="1"/>
  <c r="M465" i="11"/>
  <c r="L465" i="11"/>
  <c r="F464" i="11"/>
  <c r="L464" i="11" s="1"/>
  <c r="M464" i="11" s="1"/>
  <c r="F463" i="11"/>
  <c r="L463" i="11" s="1"/>
  <c r="M463" i="11" s="1"/>
  <c r="F462" i="11"/>
  <c r="L462" i="11" s="1"/>
  <c r="M462" i="11" s="1"/>
  <c r="F461" i="11"/>
  <c r="L461" i="11" s="1"/>
  <c r="M461" i="11" s="1"/>
  <c r="F460" i="11"/>
  <c r="L460" i="11" s="1"/>
  <c r="M460" i="11" s="1"/>
  <c r="F459" i="11"/>
  <c r="L459" i="11" s="1"/>
  <c r="M459" i="11" s="1"/>
  <c r="M458" i="11"/>
  <c r="L458" i="11"/>
  <c r="F458" i="11"/>
  <c r="F457" i="11"/>
  <c r="L457" i="11" s="1"/>
  <c r="M457" i="11" s="1"/>
  <c r="L456" i="11"/>
  <c r="M456" i="11" s="1"/>
  <c r="F456" i="11"/>
  <c r="F455" i="11"/>
  <c r="L455" i="11" s="1"/>
  <c r="M455" i="11" s="1"/>
  <c r="A455" i="11"/>
  <c r="A456" i="11" s="1"/>
  <c r="A457" i="11" s="1"/>
  <c r="A458" i="11" s="1"/>
  <c r="A459" i="11" s="1"/>
  <c r="A460" i="11" s="1"/>
  <c r="A461" i="11" s="1"/>
  <c r="A462" i="11" s="1"/>
  <c r="A463" i="11" s="1"/>
  <c r="A464" i="11" s="1"/>
  <c r="A465" i="11" s="1"/>
  <c r="A466" i="11" s="1"/>
  <c r="M454" i="11"/>
  <c r="L454" i="11"/>
  <c r="F454" i="11"/>
  <c r="F453" i="11"/>
  <c r="L453" i="11" s="1"/>
  <c r="M453" i="11" s="1"/>
  <c r="L452" i="11"/>
  <c r="F452" i="11"/>
  <c r="A452" i="11"/>
  <c r="A453" i="11" s="1"/>
  <c r="A454" i="11" s="1"/>
  <c r="L451" i="11"/>
  <c r="M451" i="11" s="1"/>
  <c r="F451" i="11"/>
  <c r="N450" i="11"/>
  <c r="K450" i="11"/>
  <c r="K781" i="11" s="1"/>
  <c r="M448" i="11"/>
  <c r="M447" i="11"/>
  <c r="A447" i="11"/>
  <c r="A448" i="11" s="1"/>
  <c r="A446" i="11"/>
  <c r="A445" i="11"/>
  <c r="N443" i="11"/>
  <c r="N780" i="11" s="1"/>
  <c r="K443" i="11"/>
  <c r="K780" i="11" s="1"/>
  <c r="M441" i="11"/>
  <c r="M440" i="11"/>
  <c r="L440" i="11"/>
  <c r="F439" i="11"/>
  <c r="K439" i="11" s="1"/>
  <c r="M439" i="11" s="1"/>
  <c r="F438" i="11"/>
  <c r="L438" i="11" s="1"/>
  <c r="M438" i="11" s="1"/>
  <c r="A438" i="11"/>
  <c r="A439" i="11" s="1"/>
  <c r="A440" i="11" s="1"/>
  <c r="A441" i="11" s="1"/>
  <c r="A437" i="11"/>
  <c r="N435" i="11"/>
  <c r="N779" i="11" s="1"/>
  <c r="M433" i="11"/>
  <c r="M432" i="11"/>
  <c r="M430" i="11"/>
  <c r="L430" i="11"/>
  <c r="M429" i="11"/>
  <c r="A427" i="11"/>
  <c r="A428" i="11" s="1"/>
  <c r="A429" i="11" s="1"/>
  <c r="A430" i="11" s="1"/>
  <c r="A431" i="11" s="1"/>
  <c r="A432" i="11" s="1"/>
  <c r="A433" i="11" s="1"/>
  <c r="F426" i="11"/>
  <c r="L426" i="11" s="1"/>
  <c r="M426" i="11" s="1"/>
  <c r="L424" i="11"/>
  <c r="M424" i="11" s="1"/>
  <c r="F424" i="11"/>
  <c r="A424" i="11"/>
  <c r="A425" i="11" s="1"/>
  <c r="A426" i="11" s="1"/>
  <c r="F423" i="11"/>
  <c r="L423" i="11" s="1"/>
  <c r="N422" i="11"/>
  <c r="N778" i="11" s="1"/>
  <c r="K422" i="11"/>
  <c r="M416" i="11"/>
  <c r="A416" i="11"/>
  <c r="M415" i="11"/>
  <c r="A415" i="11"/>
  <c r="M414" i="11"/>
  <c r="A414" i="11"/>
  <c r="L413" i="11"/>
  <c r="M413" i="11" s="1"/>
  <c r="F413" i="11"/>
  <c r="N412" i="11"/>
  <c r="N752" i="11" s="1"/>
  <c r="M412" i="11"/>
  <c r="L412" i="11"/>
  <c r="L752" i="11" s="1"/>
  <c r="K412" i="11"/>
  <c r="M410" i="11"/>
  <c r="M409" i="11"/>
  <c r="A409" i="11"/>
  <c r="A410" i="11" s="1"/>
  <c r="M408" i="11"/>
  <c r="M407" i="11" s="1"/>
  <c r="N407" i="11"/>
  <c r="N751" i="11" s="1"/>
  <c r="L407" i="11"/>
  <c r="L751" i="11" s="1"/>
  <c r="K407" i="11"/>
  <c r="K751" i="11" s="1"/>
  <c r="M405" i="11"/>
  <c r="M404" i="11"/>
  <c r="M403" i="11"/>
  <c r="A403" i="11"/>
  <c r="A404" i="11" s="1"/>
  <c r="A405" i="11" s="1"/>
  <c r="M402" i="11"/>
  <c r="M401" i="11" s="1"/>
  <c r="L402" i="11"/>
  <c r="L401" i="11" s="1"/>
  <c r="L750" i="11" s="1"/>
  <c r="N401" i="11"/>
  <c r="N750" i="11" s="1"/>
  <c r="K401" i="11"/>
  <c r="K750" i="11" s="1"/>
  <c r="M399" i="11"/>
  <c r="A399" i="11"/>
  <c r="M398" i="11"/>
  <c r="A398" i="11"/>
  <c r="L397" i="11"/>
  <c r="M397" i="11" s="1"/>
  <c r="M396" i="11" s="1"/>
  <c r="N396" i="11"/>
  <c r="L396" i="11"/>
  <c r="L749" i="11" s="1"/>
  <c r="K396" i="11"/>
  <c r="K749" i="11" s="1"/>
  <c r="M749" i="11" s="1"/>
  <c r="M394" i="11"/>
  <c r="M393" i="11"/>
  <c r="M392" i="11"/>
  <c r="A392" i="11"/>
  <c r="A393" i="11" s="1"/>
  <c r="A394" i="11" s="1"/>
  <c r="M391" i="11"/>
  <c r="A391" i="11"/>
  <c r="M390" i="11"/>
  <c r="A390" i="11"/>
  <c r="M389" i="11"/>
  <c r="N388" i="11"/>
  <c r="L388" i="11"/>
  <c r="L748" i="11" s="1"/>
  <c r="K388" i="11"/>
  <c r="K748" i="11" s="1"/>
  <c r="M748" i="11" s="1"/>
  <c r="M386" i="11"/>
  <c r="M382" i="11" s="1"/>
  <c r="A386" i="11"/>
  <c r="M385" i="11"/>
  <c r="M384" i="11"/>
  <c r="A384" i="11"/>
  <c r="A385" i="11" s="1"/>
  <c r="M383" i="11"/>
  <c r="N382" i="11"/>
  <c r="N747" i="11" s="1"/>
  <c r="L382" i="11"/>
  <c r="L747" i="11" s="1"/>
  <c r="K382" i="11"/>
  <c r="K747" i="11" s="1"/>
  <c r="M380" i="11"/>
  <c r="M379" i="11"/>
  <c r="M378" i="11"/>
  <c r="A378" i="11"/>
  <c r="A379" i="11" s="1"/>
  <c r="A380" i="11" s="1"/>
  <c r="M377" i="11"/>
  <c r="M373" i="11" s="1"/>
  <c r="M376" i="11"/>
  <c r="M375" i="11"/>
  <c r="A375" i="11"/>
  <c r="A376" i="11" s="1"/>
  <c r="A377" i="11" s="1"/>
  <c r="M374" i="11"/>
  <c r="N373" i="11"/>
  <c r="N746" i="11" s="1"/>
  <c r="L373" i="11"/>
  <c r="K373" i="11"/>
  <c r="K367" i="11"/>
  <c r="M367" i="11" s="1"/>
  <c r="A366" i="11"/>
  <c r="A367" i="11" s="1"/>
  <c r="A365" i="11"/>
  <c r="K364" i="11"/>
  <c r="M364" i="11" s="1"/>
  <c r="F364" i="11"/>
  <c r="N363" i="11"/>
  <c r="N742" i="11" s="1"/>
  <c r="L363" i="11"/>
  <c r="L742" i="11" s="1"/>
  <c r="I359" i="11"/>
  <c r="I358" i="11"/>
  <c r="A358" i="11"/>
  <c r="A359" i="11" s="1"/>
  <c r="A360" i="11" s="1"/>
  <c r="A361" i="11" s="1"/>
  <c r="A357" i="11"/>
  <c r="I356" i="11"/>
  <c r="A356" i="11"/>
  <c r="I355" i="11"/>
  <c r="N353" i="11"/>
  <c r="K353" i="11"/>
  <c r="M347" i="11"/>
  <c r="M345" i="11" s="1"/>
  <c r="N345" i="11"/>
  <c r="L345" i="11"/>
  <c r="K345" i="11"/>
  <c r="W343" i="11"/>
  <c r="M343" i="11"/>
  <c r="L343" i="11"/>
  <c r="W342" i="11"/>
  <c r="M342" i="11"/>
  <c r="L342" i="11"/>
  <c r="W341" i="11"/>
  <c r="M341" i="11"/>
  <c r="L341" i="11"/>
  <c r="W340" i="11"/>
  <c r="M340" i="11"/>
  <c r="L340" i="11"/>
  <c r="W339" i="11"/>
  <c r="L339" i="11"/>
  <c r="M339" i="11" s="1"/>
  <c r="A339" i="11"/>
  <c r="A340" i="11" s="1"/>
  <c r="A341" i="11" s="1"/>
  <c r="A342" i="11" s="1"/>
  <c r="A343" i="11" s="1"/>
  <c r="W338" i="11"/>
  <c r="Q338" i="11"/>
  <c r="F427" i="11" s="1"/>
  <c r="L427" i="11" s="1"/>
  <c r="M427" i="11" s="1"/>
  <c r="L338" i="11"/>
  <c r="M338" i="11" s="1"/>
  <c r="A338" i="11"/>
  <c r="W337" i="11"/>
  <c r="L446" i="11" s="1"/>
  <c r="M446" i="11" s="1"/>
  <c r="L337" i="11"/>
  <c r="L335" i="11" s="1"/>
  <c r="L736" i="11" s="1"/>
  <c r="N335" i="11"/>
  <c r="N736" i="11" s="1"/>
  <c r="K335" i="11"/>
  <c r="K736" i="11" s="1"/>
  <c r="W333" i="11"/>
  <c r="L333" i="11"/>
  <c r="M333" i="11" s="1"/>
  <c r="A333" i="11"/>
  <c r="W332" i="11"/>
  <c r="M332" i="11"/>
  <c r="L332" i="11"/>
  <c r="W331" i="11"/>
  <c r="L331" i="11"/>
  <c r="M331" i="11" s="1"/>
  <c r="A331" i="11"/>
  <c r="A332" i="11" s="1"/>
  <c r="W330" i="11"/>
  <c r="M330" i="11"/>
  <c r="L330" i="11"/>
  <c r="W329" i="11"/>
  <c r="L329" i="11"/>
  <c r="M329" i="11" s="1"/>
  <c r="W328" i="11"/>
  <c r="M328" i="11"/>
  <c r="L328" i="11"/>
  <c r="W327" i="11"/>
  <c r="M327" i="11"/>
  <c r="L327" i="11"/>
  <c r="W326" i="11"/>
  <c r="M326" i="11"/>
  <c r="L326" i="11"/>
  <c r="W325" i="11"/>
  <c r="M325" i="11"/>
  <c r="L325" i="11"/>
  <c r="W324" i="11"/>
  <c r="M324" i="11"/>
  <c r="L324" i="11"/>
  <c r="W323" i="11"/>
  <c r="L323" i="11"/>
  <c r="M323" i="11" s="1"/>
  <c r="W322" i="11"/>
  <c r="M322" i="11"/>
  <c r="L322" i="11"/>
  <c r="W321" i="11"/>
  <c r="L321" i="11"/>
  <c r="M321" i="11" s="1"/>
  <c r="A321" i="11"/>
  <c r="A322" i="11" s="1"/>
  <c r="A323" i="11" s="1"/>
  <c r="A324" i="11" s="1"/>
  <c r="A325" i="11" s="1"/>
  <c r="A326" i="11" s="1"/>
  <c r="A327" i="11" s="1"/>
  <c r="A328" i="11" s="1"/>
  <c r="A329" i="11" s="1"/>
  <c r="A330" i="11" s="1"/>
  <c r="W320" i="11"/>
  <c r="M320" i="11"/>
  <c r="L320" i="11"/>
  <c r="W319" i="11"/>
  <c r="M319" i="11"/>
  <c r="L319" i="11"/>
  <c r="A319" i="11"/>
  <c r="A320" i="11" s="1"/>
  <c r="W318" i="11"/>
  <c r="M318" i="11"/>
  <c r="L318" i="11"/>
  <c r="N316" i="11"/>
  <c r="K316" i="11"/>
  <c r="K735" i="11" s="1"/>
  <c r="W314" i="11"/>
  <c r="M314" i="11"/>
  <c r="L314" i="11"/>
  <c r="W313" i="11"/>
  <c r="L313" i="11"/>
  <c r="M313" i="11" s="1"/>
  <c r="W312" i="11"/>
  <c r="L312" i="11"/>
  <c r="M312" i="11" s="1"/>
  <c r="W311" i="11"/>
  <c r="L311" i="11"/>
  <c r="M311" i="11" s="1"/>
  <c r="W310" i="11"/>
  <c r="L310" i="11"/>
  <c r="M310" i="11" s="1"/>
  <c r="W309" i="11"/>
  <c r="L309" i="11"/>
  <c r="M309" i="11" s="1"/>
  <c r="A309" i="11"/>
  <c r="A310" i="11" s="1"/>
  <c r="A311" i="11" s="1"/>
  <c r="A312" i="11" s="1"/>
  <c r="A313" i="11" s="1"/>
  <c r="A314" i="11" s="1"/>
  <c r="W308" i="11"/>
  <c r="M308" i="11"/>
  <c r="L308" i="11"/>
  <c r="W307" i="11"/>
  <c r="L307" i="11"/>
  <c r="M307" i="11" s="1"/>
  <c r="A307" i="11"/>
  <c r="A308" i="11" s="1"/>
  <c r="W306" i="11"/>
  <c r="L306" i="11"/>
  <c r="M306" i="11" s="1"/>
  <c r="W305" i="11"/>
  <c r="L305" i="11"/>
  <c r="M305" i="11" s="1"/>
  <c r="A305" i="11"/>
  <c r="A306" i="11" s="1"/>
  <c r="W304" i="11"/>
  <c r="L304" i="11"/>
  <c r="N302" i="11"/>
  <c r="K302" i="11"/>
  <c r="K293" i="11"/>
  <c r="K287" i="11" s="1"/>
  <c r="F293" i="11"/>
  <c r="C293" i="11"/>
  <c r="C292" i="11"/>
  <c r="W290" i="11"/>
  <c r="L290" i="11"/>
  <c r="M290" i="11" s="1"/>
  <c r="I290" i="11"/>
  <c r="G290" i="11"/>
  <c r="W289" i="11"/>
  <c r="I289" i="11"/>
  <c r="L289" i="11" s="1"/>
  <c r="N287" i="11"/>
  <c r="F285" i="11"/>
  <c r="C285" i="11"/>
  <c r="K285" i="11" s="1"/>
  <c r="C284" i="11"/>
  <c r="W282" i="11"/>
  <c r="I282" i="11"/>
  <c r="G282" i="11"/>
  <c r="L282" i="11" s="1"/>
  <c r="M282" i="11" s="1"/>
  <c r="A282" i="11"/>
  <c r="W281" i="11"/>
  <c r="I281" i="11"/>
  <c r="L281" i="11" s="1"/>
  <c r="M281" i="11" s="1"/>
  <c r="A281" i="11"/>
  <c r="W280" i="11"/>
  <c r="I280" i="11"/>
  <c r="G280" i="11"/>
  <c r="L280" i="11" s="1"/>
  <c r="N278" i="11"/>
  <c r="F276" i="11"/>
  <c r="C276" i="11"/>
  <c r="C275" i="11"/>
  <c r="W273" i="11"/>
  <c r="I273" i="11"/>
  <c r="L273" i="11" s="1"/>
  <c r="M273" i="11" s="1"/>
  <c r="G273" i="11"/>
  <c r="W272" i="11"/>
  <c r="I272" i="11"/>
  <c r="L272" i="11" s="1"/>
  <c r="G272" i="11"/>
  <c r="W271" i="11"/>
  <c r="I271" i="11"/>
  <c r="G271" i="11"/>
  <c r="L271" i="11" s="1"/>
  <c r="M271" i="11" s="1"/>
  <c r="N269" i="11"/>
  <c r="F267" i="11"/>
  <c r="C267" i="11"/>
  <c r="C266" i="11"/>
  <c r="W265" i="11"/>
  <c r="W264" i="11"/>
  <c r="I264" i="11"/>
  <c r="G264" i="11"/>
  <c r="A264" i="11"/>
  <c r="W263" i="11"/>
  <c r="M263" i="11"/>
  <c r="I263" i="11"/>
  <c r="G263" i="11"/>
  <c r="L263" i="11" s="1"/>
  <c r="A263" i="11"/>
  <c r="W262" i="11"/>
  <c r="I262" i="11"/>
  <c r="L262" i="11" s="1"/>
  <c r="M262" i="11" s="1"/>
  <c r="G262" i="11"/>
  <c r="A262" i="11"/>
  <c r="W261" i="11"/>
  <c r="I261" i="11"/>
  <c r="L261" i="11" s="1"/>
  <c r="G261" i="11"/>
  <c r="F535" i="11" s="1"/>
  <c r="N259" i="11"/>
  <c r="F257" i="11"/>
  <c r="C257" i="11"/>
  <c r="C256" i="11"/>
  <c r="W254" i="11"/>
  <c r="I254" i="11"/>
  <c r="G254" i="11"/>
  <c r="D254" i="11"/>
  <c r="W253" i="11"/>
  <c r="I253" i="11"/>
  <c r="D253" i="11"/>
  <c r="G253" i="11" s="1"/>
  <c r="L253" i="11" s="1"/>
  <c r="W252" i="11"/>
  <c r="M252" i="11"/>
  <c r="L252" i="11"/>
  <c r="I252" i="11"/>
  <c r="W251" i="11"/>
  <c r="I251" i="11"/>
  <c r="L251" i="11" s="1"/>
  <c r="M251" i="11" s="1"/>
  <c r="A251" i="11"/>
  <c r="A252" i="11" s="1"/>
  <c r="A253" i="11" s="1"/>
  <c r="A254" i="11" s="1"/>
  <c r="W250" i="11"/>
  <c r="I250" i="11"/>
  <c r="G250" i="11"/>
  <c r="L250" i="11" s="1"/>
  <c r="M250" i="11" s="1"/>
  <c r="D250" i="11"/>
  <c r="A250" i="11"/>
  <c r="W249" i="11"/>
  <c r="M249" i="11"/>
  <c r="I249" i="11"/>
  <c r="D249" i="11"/>
  <c r="G249" i="11" s="1"/>
  <c r="L249" i="11" s="1"/>
  <c r="A249" i="11"/>
  <c r="W248" i="11"/>
  <c r="T248" i="11"/>
  <c r="S248" i="11"/>
  <c r="R248" i="11"/>
  <c r="Q248" i="11"/>
  <c r="I248" i="11"/>
  <c r="G248" i="11"/>
  <c r="L248" i="11" s="1"/>
  <c r="D248" i="11"/>
  <c r="N246" i="11"/>
  <c r="F243" i="11"/>
  <c r="C243" i="11"/>
  <c r="C242" i="11"/>
  <c r="W240" i="11"/>
  <c r="I240" i="11"/>
  <c r="D240" i="11"/>
  <c r="G240" i="11" s="1"/>
  <c r="L240" i="11" s="1"/>
  <c r="M240" i="11" s="1"/>
  <c r="W239" i="11"/>
  <c r="I239" i="11"/>
  <c r="D239" i="11"/>
  <c r="G239" i="11" s="1"/>
  <c r="L239" i="11" s="1"/>
  <c r="W238" i="11"/>
  <c r="M238" i="11"/>
  <c r="L238" i="11"/>
  <c r="I238" i="11"/>
  <c r="W237" i="11"/>
  <c r="L237" i="11"/>
  <c r="M237" i="11" s="1"/>
  <c r="I237" i="11"/>
  <c r="G237" i="11"/>
  <c r="D237" i="11"/>
  <c r="W236" i="11"/>
  <c r="I236" i="11"/>
  <c r="D236" i="11"/>
  <c r="G236" i="11" s="1"/>
  <c r="L236" i="11" s="1"/>
  <c r="M236" i="11" s="1"/>
  <c r="A236" i="11"/>
  <c r="A237" i="11" s="1"/>
  <c r="A238" i="11" s="1"/>
  <c r="A239" i="11" s="1"/>
  <c r="A240" i="11" s="1"/>
  <c r="W235" i="11"/>
  <c r="T235" i="11"/>
  <c r="S235" i="11"/>
  <c r="R235" i="11"/>
  <c r="Q235" i="11"/>
  <c r="I235" i="11"/>
  <c r="L235" i="11" s="1"/>
  <c r="D235" i="11"/>
  <c r="G235" i="11" s="1"/>
  <c r="N233" i="11"/>
  <c r="K231" i="11"/>
  <c r="K220" i="11" s="1"/>
  <c r="F231" i="11"/>
  <c r="C231" i="11"/>
  <c r="C230" i="11"/>
  <c r="W228" i="11"/>
  <c r="I228" i="11"/>
  <c r="G228" i="11"/>
  <c r="D228" i="11"/>
  <c r="W227" i="11"/>
  <c r="L227" i="11"/>
  <c r="I227" i="11"/>
  <c r="G227" i="11"/>
  <c r="D227" i="11"/>
  <c r="W226" i="11"/>
  <c r="I226" i="11"/>
  <c r="D226" i="11"/>
  <c r="G226" i="11" s="1"/>
  <c r="L226" i="11" s="1"/>
  <c r="M226" i="11" s="1"/>
  <c r="A226" i="11"/>
  <c r="A227" i="11" s="1"/>
  <c r="A228" i="11" s="1"/>
  <c r="W225" i="11"/>
  <c r="I225" i="11"/>
  <c r="G225" i="11"/>
  <c r="L225" i="11" s="1"/>
  <c r="M225" i="11" s="1"/>
  <c r="D225" i="11"/>
  <c r="A225" i="11"/>
  <c r="W224" i="11"/>
  <c r="I224" i="11"/>
  <c r="D224" i="11"/>
  <c r="G224" i="11" s="1"/>
  <c r="L224" i="11" s="1"/>
  <c r="M224" i="11" s="1"/>
  <c r="W223" i="11"/>
  <c r="I223" i="11"/>
  <c r="D223" i="11"/>
  <c r="G223" i="11" s="1"/>
  <c r="L223" i="11" s="1"/>
  <c r="A223" i="11"/>
  <c r="A224" i="11" s="1"/>
  <c r="W222" i="11"/>
  <c r="T222" i="11"/>
  <c r="S222" i="11"/>
  <c r="R222" i="11"/>
  <c r="Q222" i="11"/>
  <c r="I222" i="11"/>
  <c r="D222" i="11"/>
  <c r="G222" i="11" s="1"/>
  <c r="L222" i="11" s="1"/>
  <c r="M222" i="11" s="1"/>
  <c r="N220" i="11"/>
  <c r="N729" i="11" s="1"/>
  <c r="F218" i="11"/>
  <c r="C218" i="11"/>
  <c r="K218" i="11" s="1"/>
  <c r="C217" i="11"/>
  <c r="W215" i="11"/>
  <c r="I215" i="11"/>
  <c r="G215" i="11"/>
  <c r="L215" i="11" s="1"/>
  <c r="M215" i="11" s="1"/>
  <c r="D215" i="11"/>
  <c r="W214" i="11"/>
  <c r="I214" i="11"/>
  <c r="D214" i="11"/>
  <c r="G214" i="11" s="1"/>
  <c r="L214" i="11" s="1"/>
  <c r="M214" i="11" s="1"/>
  <c r="A214" i="11"/>
  <c r="A215" i="11" s="1"/>
  <c r="W213" i="11"/>
  <c r="M213" i="11"/>
  <c r="L213" i="11"/>
  <c r="I213" i="11"/>
  <c r="W212" i="11"/>
  <c r="I212" i="11"/>
  <c r="D212" i="11"/>
  <c r="G212" i="11" s="1"/>
  <c r="L212" i="11" s="1"/>
  <c r="M212" i="11" s="1"/>
  <c r="W211" i="11"/>
  <c r="I211" i="11"/>
  <c r="D211" i="11"/>
  <c r="G211" i="11" s="1"/>
  <c r="L211" i="11" s="1"/>
  <c r="M211" i="11" s="1"/>
  <c r="A211" i="11"/>
  <c r="A212" i="11" s="1"/>
  <c r="A213" i="11" s="1"/>
  <c r="W210" i="11"/>
  <c r="I210" i="11"/>
  <c r="D210" i="11"/>
  <c r="G210" i="11" s="1"/>
  <c r="L210" i="11" s="1"/>
  <c r="M210" i="11" s="1"/>
  <c r="A210" i="11"/>
  <c r="W209" i="11"/>
  <c r="T209" i="11"/>
  <c r="S209" i="11"/>
  <c r="R209" i="11"/>
  <c r="Q209" i="11"/>
  <c r="I209" i="11"/>
  <c r="L209" i="11" s="1"/>
  <c r="G209" i="11"/>
  <c r="D209" i="11"/>
  <c r="N207" i="11"/>
  <c r="F205" i="11"/>
  <c r="C205" i="11"/>
  <c r="K205" i="11" s="1"/>
  <c r="C204" i="11"/>
  <c r="W202" i="11"/>
  <c r="I202" i="11"/>
  <c r="L202" i="11" s="1"/>
  <c r="M202" i="11" s="1"/>
  <c r="G202" i="11"/>
  <c r="D202" i="11"/>
  <c r="W201" i="11"/>
  <c r="M201" i="11"/>
  <c r="L201" i="11"/>
  <c r="I201" i="11"/>
  <c r="G201" i="11"/>
  <c r="D201" i="11"/>
  <c r="W200" i="11"/>
  <c r="I200" i="11"/>
  <c r="G200" i="11"/>
  <c r="L200" i="11" s="1"/>
  <c r="D200" i="11"/>
  <c r="A200" i="11"/>
  <c r="A201" i="11" s="1"/>
  <c r="A202" i="11" s="1"/>
  <c r="W199" i="11"/>
  <c r="T199" i="11"/>
  <c r="S199" i="11"/>
  <c r="R199" i="11"/>
  <c r="Q199" i="11"/>
  <c r="M199" i="11"/>
  <c r="L199" i="11"/>
  <c r="I199" i="11"/>
  <c r="D199" i="11"/>
  <c r="G199" i="11" s="1"/>
  <c r="N197" i="11"/>
  <c r="M194" i="11"/>
  <c r="K194" i="11"/>
  <c r="K180" i="11" s="1"/>
  <c r="F194" i="11"/>
  <c r="C194" i="11"/>
  <c r="C193" i="11"/>
  <c r="W191" i="11"/>
  <c r="I191" i="11"/>
  <c r="D191" i="11"/>
  <c r="G191" i="11" s="1"/>
  <c r="L191" i="11" s="1"/>
  <c r="M191" i="11" s="1"/>
  <c r="W190" i="11"/>
  <c r="I190" i="11"/>
  <c r="D190" i="11"/>
  <c r="G190" i="11" s="1"/>
  <c r="L190" i="11" s="1"/>
  <c r="M190" i="11" s="1"/>
  <c r="W189" i="11"/>
  <c r="M189" i="11"/>
  <c r="L189" i="11"/>
  <c r="I189" i="11"/>
  <c r="W188" i="11"/>
  <c r="I188" i="11"/>
  <c r="D188" i="11"/>
  <c r="G188" i="11" s="1"/>
  <c r="L188" i="11" s="1"/>
  <c r="M188" i="11" s="1"/>
  <c r="W187" i="11"/>
  <c r="I187" i="11"/>
  <c r="D187" i="11"/>
  <c r="G187" i="11" s="1"/>
  <c r="L187" i="11" s="1"/>
  <c r="M187" i="11" s="1"/>
  <c r="W186" i="11"/>
  <c r="I186" i="11"/>
  <c r="G186" i="11"/>
  <c r="L186" i="11" s="1"/>
  <c r="M186" i="11" s="1"/>
  <c r="D186" i="11"/>
  <c r="W185" i="11"/>
  <c r="I185" i="11"/>
  <c r="D185" i="11"/>
  <c r="G185" i="11" s="1"/>
  <c r="L185" i="11" s="1"/>
  <c r="M185" i="11" s="1"/>
  <c r="A185" i="11"/>
  <c r="A186" i="11" s="1"/>
  <c r="A187" i="11" s="1"/>
  <c r="A188" i="11" s="1"/>
  <c r="A189" i="11" s="1"/>
  <c r="A190" i="11" s="1"/>
  <c r="A191" i="11" s="1"/>
  <c r="W184" i="11"/>
  <c r="M184" i="11"/>
  <c r="I184" i="11"/>
  <c r="D184" i="11"/>
  <c r="G184" i="11" s="1"/>
  <c r="L184" i="11" s="1"/>
  <c r="A184" i="11"/>
  <c r="W183" i="11"/>
  <c r="I183" i="11"/>
  <c r="D183" i="11"/>
  <c r="G183" i="11" s="1"/>
  <c r="L183" i="11" s="1"/>
  <c r="M183" i="11" s="1"/>
  <c r="A183" i="11"/>
  <c r="W182" i="11"/>
  <c r="T182" i="11"/>
  <c r="S182" i="11"/>
  <c r="R182" i="11"/>
  <c r="Q182" i="11"/>
  <c r="I182" i="11"/>
  <c r="G182" i="11"/>
  <c r="L182" i="11" s="1"/>
  <c r="D182" i="11"/>
  <c r="N180" i="11"/>
  <c r="F178" i="11"/>
  <c r="C178" i="11"/>
  <c r="C177" i="11"/>
  <c r="W175" i="11"/>
  <c r="I175" i="11"/>
  <c r="D175" i="11"/>
  <c r="G175" i="11" s="1"/>
  <c r="L175" i="11" s="1"/>
  <c r="M175" i="11" s="1"/>
  <c r="W174" i="11"/>
  <c r="I174" i="11"/>
  <c r="G174" i="11"/>
  <c r="L174" i="11" s="1"/>
  <c r="M174" i="11" s="1"/>
  <c r="D174" i="11"/>
  <c r="W173" i="11"/>
  <c r="I173" i="11"/>
  <c r="L173" i="11" s="1"/>
  <c r="M173" i="11" s="1"/>
  <c r="A173" i="11"/>
  <c r="A174" i="11" s="1"/>
  <c r="A175" i="11" s="1"/>
  <c r="W172" i="11"/>
  <c r="L172" i="11"/>
  <c r="M172" i="11" s="1"/>
  <c r="I172" i="11"/>
  <c r="D172" i="11"/>
  <c r="G172" i="11" s="1"/>
  <c r="W171" i="11"/>
  <c r="L171" i="11"/>
  <c r="M171" i="11" s="1"/>
  <c r="I171" i="11"/>
  <c r="G171" i="11"/>
  <c r="D171" i="11"/>
  <c r="W170" i="11"/>
  <c r="I170" i="11"/>
  <c r="G170" i="11"/>
  <c r="L170" i="11" s="1"/>
  <c r="M170" i="11" s="1"/>
  <c r="D170" i="11"/>
  <c r="W169" i="11"/>
  <c r="I169" i="11"/>
  <c r="D169" i="11"/>
  <c r="G169" i="11" s="1"/>
  <c r="L169" i="11" s="1"/>
  <c r="M169" i="11" s="1"/>
  <c r="A169" i="11"/>
  <c r="A170" i="11" s="1"/>
  <c r="A171" i="11" s="1"/>
  <c r="A172" i="11" s="1"/>
  <c r="W168" i="11"/>
  <c r="T168" i="11"/>
  <c r="S168" i="11"/>
  <c r="R168" i="11"/>
  <c r="Q168" i="11"/>
  <c r="I168" i="11"/>
  <c r="D168" i="11"/>
  <c r="G168" i="11" s="1"/>
  <c r="L168" i="11" s="1"/>
  <c r="N166" i="11"/>
  <c r="M164" i="11"/>
  <c r="K164" i="11"/>
  <c r="F164" i="11"/>
  <c r="C164" i="11"/>
  <c r="C163" i="11"/>
  <c r="W161" i="11"/>
  <c r="I161" i="11"/>
  <c r="D161" i="11"/>
  <c r="G161" i="11" s="1"/>
  <c r="L161" i="11" s="1"/>
  <c r="M161" i="11" s="1"/>
  <c r="W160" i="11"/>
  <c r="I160" i="11"/>
  <c r="D160" i="11"/>
  <c r="G160" i="11" s="1"/>
  <c r="L160" i="11" s="1"/>
  <c r="M160" i="11" s="1"/>
  <c r="A160" i="11"/>
  <c r="A161" i="11" s="1"/>
  <c r="W159" i="11"/>
  <c r="I159" i="11"/>
  <c r="D159" i="11"/>
  <c r="G159" i="11" s="1"/>
  <c r="L159" i="11" s="1"/>
  <c r="M159" i="11" s="1"/>
  <c r="A159" i="11"/>
  <c r="W158" i="11"/>
  <c r="I158" i="11"/>
  <c r="L158" i="11" s="1"/>
  <c r="G158" i="11"/>
  <c r="D158" i="11"/>
  <c r="A158" i="11"/>
  <c r="W157" i="11"/>
  <c r="T157" i="11"/>
  <c r="S157" i="11"/>
  <c r="R157" i="11"/>
  <c r="Q157" i="11"/>
  <c r="I157" i="11"/>
  <c r="D157" i="11"/>
  <c r="G157" i="11" s="1"/>
  <c r="L157" i="11" s="1"/>
  <c r="M157" i="11" s="1"/>
  <c r="N155" i="11"/>
  <c r="K155" i="11"/>
  <c r="F153" i="11"/>
  <c r="C153" i="11"/>
  <c r="C152" i="11"/>
  <c r="W150" i="11"/>
  <c r="G150" i="11"/>
  <c r="L150" i="11" s="1"/>
  <c r="M150" i="11" s="1"/>
  <c r="D150" i="11"/>
  <c r="W149" i="11"/>
  <c r="I149" i="11"/>
  <c r="D149" i="11"/>
  <c r="G149" i="11" s="1"/>
  <c r="L149" i="11" s="1"/>
  <c r="M149" i="11" s="1"/>
  <c r="W148" i="11"/>
  <c r="M148" i="11"/>
  <c r="L148" i="11"/>
  <c r="I148" i="11"/>
  <c r="W147" i="11"/>
  <c r="I147" i="11"/>
  <c r="G147" i="11"/>
  <c r="L147" i="11" s="1"/>
  <c r="M147" i="11" s="1"/>
  <c r="D147" i="11"/>
  <c r="W146" i="11"/>
  <c r="I146" i="11"/>
  <c r="G146" i="11"/>
  <c r="L146" i="11" s="1"/>
  <c r="M146" i="11" s="1"/>
  <c r="D146" i="11"/>
  <c r="W145" i="11"/>
  <c r="I145" i="11"/>
  <c r="D145" i="11"/>
  <c r="G145" i="11" s="1"/>
  <c r="L145" i="11" s="1"/>
  <c r="M145" i="11" s="1"/>
  <c r="W144" i="11"/>
  <c r="I144" i="11"/>
  <c r="D144" i="11"/>
  <c r="G144" i="11" s="1"/>
  <c r="L144" i="11" s="1"/>
  <c r="M144" i="11" s="1"/>
  <c r="W143" i="11"/>
  <c r="I143" i="11"/>
  <c r="G143" i="11"/>
  <c r="L143" i="11" s="1"/>
  <c r="M143" i="11" s="1"/>
  <c r="D143" i="11"/>
  <c r="A143" i="11"/>
  <c r="A144" i="11" s="1"/>
  <c r="A145" i="11" s="1"/>
  <c r="A146" i="11" s="1"/>
  <c r="A147" i="11" s="1"/>
  <c r="A148" i="11" s="1"/>
  <c r="A149" i="11" s="1"/>
  <c r="A150" i="11" s="1"/>
  <c r="W142" i="11"/>
  <c r="T142" i="11"/>
  <c r="S142" i="11"/>
  <c r="R142" i="11"/>
  <c r="Q142" i="11"/>
  <c r="I142" i="11"/>
  <c r="G142" i="11"/>
  <c r="L142" i="11" s="1"/>
  <c r="D142" i="11"/>
  <c r="N140" i="11"/>
  <c r="F138" i="11"/>
  <c r="C138" i="11"/>
  <c r="K138" i="11" s="1"/>
  <c r="C137" i="11"/>
  <c r="I135" i="11"/>
  <c r="G135" i="11"/>
  <c r="L135" i="11" s="1"/>
  <c r="M135" i="11" s="1"/>
  <c r="D135" i="11"/>
  <c r="W134" i="11"/>
  <c r="I134" i="11"/>
  <c r="D134" i="11"/>
  <c r="G134" i="11" s="1"/>
  <c r="L134" i="11" s="1"/>
  <c r="M134" i="11" s="1"/>
  <c r="W133" i="11"/>
  <c r="I133" i="11"/>
  <c r="D133" i="11"/>
  <c r="G133" i="11" s="1"/>
  <c r="L133" i="11" s="1"/>
  <c r="M133" i="11" s="1"/>
  <c r="W132" i="11"/>
  <c r="I132" i="11"/>
  <c r="G132" i="11"/>
  <c r="L132" i="11" s="1"/>
  <c r="M132" i="11" s="1"/>
  <c r="W131" i="11"/>
  <c r="M131" i="11"/>
  <c r="L131" i="11"/>
  <c r="I131" i="11"/>
  <c r="D131" i="11"/>
  <c r="G131" i="11" s="1"/>
  <c r="W130" i="11"/>
  <c r="I130" i="11"/>
  <c r="L130" i="11" s="1"/>
  <c r="M130" i="11" s="1"/>
  <c r="W129" i="11"/>
  <c r="I129" i="11"/>
  <c r="G129" i="11"/>
  <c r="L129" i="11" s="1"/>
  <c r="D129" i="11"/>
  <c r="A129" i="11"/>
  <c r="A130" i="11" s="1"/>
  <c r="A131" i="11" s="1"/>
  <c r="A132" i="11" s="1"/>
  <c r="A133" i="11" s="1"/>
  <c r="A134" i="11" s="1"/>
  <c r="W128" i="11"/>
  <c r="I128" i="11"/>
  <c r="D128" i="11"/>
  <c r="G128" i="11" s="1"/>
  <c r="L128" i="11" s="1"/>
  <c r="M128" i="11" s="1"/>
  <c r="A128" i="11"/>
  <c r="W127" i="11"/>
  <c r="T127" i="11"/>
  <c r="S127" i="11"/>
  <c r="R127" i="11"/>
  <c r="Q127" i="11"/>
  <c r="I127" i="11"/>
  <c r="G127" i="11"/>
  <c r="L127" i="11" s="1"/>
  <c r="D127" i="11"/>
  <c r="N125" i="11"/>
  <c r="W122" i="11"/>
  <c r="T122" i="11"/>
  <c r="S122" i="11"/>
  <c r="R122" i="11"/>
  <c r="Q122" i="11"/>
  <c r="M122" i="11"/>
  <c r="G122" i="11"/>
  <c r="D122" i="11"/>
  <c r="N120" i="11"/>
  <c r="N727" i="11" s="1"/>
  <c r="M120" i="11"/>
  <c r="L120" i="11"/>
  <c r="L727" i="11" s="1"/>
  <c r="K120" i="11"/>
  <c r="K727" i="11" s="1"/>
  <c r="M727" i="11" s="1"/>
  <c r="W118" i="11"/>
  <c r="M118" i="11"/>
  <c r="A118" i="11"/>
  <c r="W117" i="11"/>
  <c r="M117" i="11"/>
  <c r="A117" i="11"/>
  <c r="W116" i="11"/>
  <c r="T116" i="11"/>
  <c r="S116" i="11"/>
  <c r="F436" i="11" s="1"/>
  <c r="L436" i="11" s="1"/>
  <c r="R116" i="11"/>
  <c r="Q116" i="11"/>
  <c r="F425" i="11" s="1"/>
  <c r="L425" i="11" s="1"/>
  <c r="M425" i="11" s="1"/>
  <c r="M116" i="11"/>
  <c r="M114" i="11" s="1"/>
  <c r="N114" i="11"/>
  <c r="N726" i="11" s="1"/>
  <c r="L114" i="11"/>
  <c r="L726" i="11" s="1"/>
  <c r="K114" i="11"/>
  <c r="M108" i="11"/>
  <c r="L107" i="11"/>
  <c r="M107" i="11" s="1"/>
  <c r="M106" i="11"/>
  <c r="A106" i="11"/>
  <c r="A107" i="11" s="1"/>
  <c r="A108" i="11" s="1"/>
  <c r="M105" i="11"/>
  <c r="A105" i="11"/>
  <c r="M104" i="11"/>
  <c r="A104" i="11"/>
  <c r="M103" i="11"/>
  <c r="N102" i="11"/>
  <c r="N722" i="11" s="1"/>
  <c r="L102" i="11"/>
  <c r="L722" i="11" s="1"/>
  <c r="K102" i="11"/>
  <c r="K722" i="11" s="1"/>
  <c r="M722" i="11" s="1"/>
  <c r="M100" i="11"/>
  <c r="A100" i="11"/>
  <c r="M99" i="11"/>
  <c r="M97" i="11" s="1"/>
  <c r="L99" i="11"/>
  <c r="A99" i="11"/>
  <c r="M98" i="11"/>
  <c r="N97" i="11"/>
  <c r="N721" i="11" s="1"/>
  <c r="L97" i="11"/>
  <c r="L721" i="11" s="1"/>
  <c r="K97" i="11"/>
  <c r="K721" i="11" s="1"/>
  <c r="M95" i="11"/>
  <c r="M94" i="11"/>
  <c r="M93" i="11"/>
  <c r="M92" i="11"/>
  <c r="M91" i="11"/>
  <c r="M89" i="11" s="1"/>
  <c r="A91" i="11"/>
  <c r="A92" i="11" s="1"/>
  <c r="A93" i="11" s="1"/>
  <c r="A94" i="11" s="1"/>
  <c r="A95" i="11" s="1"/>
  <c r="M90" i="11"/>
  <c r="N89" i="11"/>
  <c r="N720" i="11" s="1"/>
  <c r="L89" i="11"/>
  <c r="L720" i="11" s="1"/>
  <c r="K89" i="11"/>
  <c r="K720" i="11" s="1"/>
  <c r="M720" i="11" s="1"/>
  <c r="M87" i="11"/>
  <c r="A87" i="11"/>
  <c r="M86" i="11"/>
  <c r="M83" i="11" s="1"/>
  <c r="M85" i="11"/>
  <c r="A85" i="11"/>
  <c r="A86" i="11" s="1"/>
  <c r="M84" i="11"/>
  <c r="N83" i="11"/>
  <c r="N719" i="11" s="1"/>
  <c r="L83" i="11"/>
  <c r="L719" i="11" s="1"/>
  <c r="K83" i="11"/>
  <c r="K719" i="11" s="1"/>
  <c r="M81" i="11"/>
  <c r="M80" i="11"/>
  <c r="M79" i="11"/>
  <c r="A79" i="11"/>
  <c r="A80" i="11" s="1"/>
  <c r="A81" i="11" s="1"/>
  <c r="M78" i="11"/>
  <c r="M77" i="11" s="1"/>
  <c r="N77" i="11"/>
  <c r="N718" i="11" s="1"/>
  <c r="L77" i="11"/>
  <c r="K77" i="11"/>
  <c r="K718" i="11" s="1"/>
  <c r="M718" i="11" s="1"/>
  <c r="M75" i="11"/>
  <c r="M74" i="11"/>
  <c r="A74" i="11"/>
  <c r="A75" i="11" s="1"/>
  <c r="M73" i="11"/>
  <c r="M71" i="11" s="1"/>
  <c r="A73" i="11"/>
  <c r="M72" i="11"/>
  <c r="N71" i="11"/>
  <c r="N717" i="11" s="1"/>
  <c r="L71" i="11"/>
  <c r="L717" i="11" s="1"/>
  <c r="K71" i="11"/>
  <c r="K717" i="11" s="1"/>
  <c r="M717" i="11" s="1"/>
  <c r="M69" i="11"/>
  <c r="M68" i="11"/>
  <c r="M67" i="11"/>
  <c r="M66" i="11"/>
  <c r="M65" i="11"/>
  <c r="A65" i="11"/>
  <c r="A66" i="11" s="1"/>
  <c r="A67" i="11" s="1"/>
  <c r="A68" i="11" s="1"/>
  <c r="A69" i="11" s="1"/>
  <c r="M64" i="11"/>
  <c r="A64" i="11"/>
  <c r="M63" i="11"/>
  <c r="M62" i="11" s="1"/>
  <c r="N62" i="11"/>
  <c r="L62" i="11"/>
  <c r="L716" i="11" s="1"/>
  <c r="K62" i="11"/>
  <c r="K716" i="11" s="1"/>
  <c r="A45" i="11"/>
  <c r="K43" i="11"/>
  <c r="A43" i="11"/>
  <c r="A41" i="11"/>
  <c r="A39" i="11"/>
  <c r="A37" i="11"/>
  <c r="A35" i="11"/>
  <c r="A31" i="11"/>
  <c r="G20" i="11"/>
  <c r="F571" i="11" s="1"/>
  <c r="L571" i="11" s="1"/>
  <c r="M571" i="11" s="1"/>
  <c r="D817" i="10"/>
  <c r="D815" i="10"/>
  <c r="B813" i="10"/>
  <c r="N810" i="10"/>
  <c r="N808" i="10"/>
  <c r="B805" i="10"/>
  <c r="K803" i="10"/>
  <c r="K799" i="10"/>
  <c r="B796" i="10"/>
  <c r="B786" i="10"/>
  <c r="N782" i="10"/>
  <c r="B776" i="10"/>
  <c r="B744" i="10"/>
  <c r="B739" i="10"/>
  <c r="B732" i="10"/>
  <c r="K727" i="10"/>
  <c r="M727" i="10" s="1"/>
  <c r="B724" i="10"/>
  <c r="B714" i="10"/>
  <c r="H710" i="10"/>
  <c r="H708" i="10"/>
  <c r="H706" i="10"/>
  <c r="I679" i="10"/>
  <c r="A678" i="10"/>
  <c r="A679" i="10" s="1"/>
  <c r="I677" i="10"/>
  <c r="N676" i="10"/>
  <c r="N811" i="10" s="1"/>
  <c r="K676" i="10"/>
  <c r="K811" i="10" s="1"/>
  <c r="M674" i="10"/>
  <c r="M673" i="10"/>
  <c r="M672" i="10"/>
  <c r="A672" i="10"/>
  <c r="A673" i="10" s="1"/>
  <c r="A674" i="10" s="1"/>
  <c r="M671" i="10"/>
  <c r="M670" i="10" s="1"/>
  <c r="N670" i="10"/>
  <c r="L670" i="10"/>
  <c r="L810" i="10" s="1"/>
  <c r="K670" i="10"/>
  <c r="K810" i="10" s="1"/>
  <c r="M668" i="10"/>
  <c r="A668" i="10"/>
  <c r="L667" i="10"/>
  <c r="L665" i="10" s="1"/>
  <c r="L809" i="10" s="1"/>
  <c r="A667" i="10"/>
  <c r="M666" i="10"/>
  <c r="N665" i="10"/>
  <c r="N809" i="10" s="1"/>
  <c r="K665" i="10"/>
  <c r="K809" i="10" s="1"/>
  <c r="M662" i="10"/>
  <c r="M661" i="10"/>
  <c r="M660" i="10"/>
  <c r="M659" i="10"/>
  <c r="A659" i="10"/>
  <c r="A660" i="10" s="1"/>
  <c r="A661" i="10" s="1"/>
  <c r="A662" i="10" s="1"/>
  <c r="A663" i="10" s="1"/>
  <c r="M658" i="10"/>
  <c r="M657" i="10"/>
  <c r="A657" i="10"/>
  <c r="A658" i="10" s="1"/>
  <c r="M656" i="10"/>
  <c r="N655" i="10"/>
  <c r="L655" i="10"/>
  <c r="L808" i="10" s="1"/>
  <c r="K655" i="10"/>
  <c r="K808" i="10" s="1"/>
  <c r="M653" i="10"/>
  <c r="M652" i="10"/>
  <c r="M651" i="10"/>
  <c r="L650" i="10"/>
  <c r="M650" i="10" s="1"/>
  <c r="M648" i="10"/>
  <c r="A647" i="10"/>
  <c r="A648" i="10" s="1"/>
  <c r="A649" i="10" s="1"/>
  <c r="A650" i="10" s="1"/>
  <c r="A651" i="10" s="1"/>
  <c r="A652" i="10" s="1"/>
  <c r="A653" i="10" s="1"/>
  <c r="G646" i="10"/>
  <c r="L646" i="10" s="1"/>
  <c r="N645" i="10"/>
  <c r="K645" i="10"/>
  <c r="M639" i="10"/>
  <c r="A639" i="10"/>
  <c r="L638" i="10"/>
  <c r="N637" i="10"/>
  <c r="N803" i="10" s="1"/>
  <c r="K637" i="10"/>
  <c r="M635" i="10"/>
  <c r="A635" i="10"/>
  <c r="L634" i="10"/>
  <c r="M634" i="10" s="1"/>
  <c r="A634" i="10"/>
  <c r="L633" i="10"/>
  <c r="M633" i="10" s="1"/>
  <c r="A633" i="10"/>
  <c r="M632" i="10"/>
  <c r="L632" i="10"/>
  <c r="A632" i="10"/>
  <c r="M631" i="10"/>
  <c r="M630" i="10" s="1"/>
  <c r="L631" i="10"/>
  <c r="N630" i="10"/>
  <c r="N802" i="10" s="1"/>
  <c r="K630" i="10"/>
  <c r="K802" i="10" s="1"/>
  <c r="M628" i="10"/>
  <c r="M627" i="10"/>
  <c r="M624" i="10" s="1"/>
  <c r="A627" i="10"/>
  <c r="A628" i="10" s="1"/>
  <c r="M626" i="10"/>
  <c r="A626" i="10"/>
  <c r="M625" i="10"/>
  <c r="N624" i="10"/>
  <c r="N801" i="10" s="1"/>
  <c r="L624" i="10"/>
  <c r="L801" i="10" s="1"/>
  <c r="K624" i="10"/>
  <c r="K801" i="10" s="1"/>
  <c r="M801" i="10" s="1"/>
  <c r="M622" i="10"/>
  <c r="L621" i="10"/>
  <c r="M621" i="10" s="1"/>
  <c r="M620" i="10"/>
  <c r="L620" i="10"/>
  <c r="M619" i="10"/>
  <c r="L619" i="10"/>
  <c r="L618" i="10"/>
  <c r="M618" i="10" s="1"/>
  <c r="L617" i="10"/>
  <c r="M617" i="10" s="1"/>
  <c r="L616" i="10"/>
  <c r="M616" i="10" s="1"/>
  <c r="L615" i="10"/>
  <c r="M615" i="10" s="1"/>
  <c r="M614" i="10"/>
  <c r="L614" i="10"/>
  <c r="L613" i="10"/>
  <c r="M613" i="10" s="1"/>
  <c r="M612" i="10"/>
  <c r="L612" i="10"/>
  <c r="M611" i="10"/>
  <c r="L611" i="10"/>
  <c r="L610" i="10"/>
  <c r="M610" i="10" s="1"/>
  <c r="A610" i="10"/>
  <c r="A611" i="10" s="1"/>
  <c r="A612" i="10" s="1"/>
  <c r="A613" i="10" s="1"/>
  <c r="A614" i="10" s="1"/>
  <c r="A615" i="10" s="1"/>
  <c r="A616" i="10" s="1"/>
  <c r="A617" i="10" s="1"/>
  <c r="A618" i="10" s="1"/>
  <c r="A619" i="10" s="1"/>
  <c r="A620" i="10" s="1"/>
  <c r="A621" i="10" s="1"/>
  <c r="A622" i="10" s="1"/>
  <c r="L609" i="10"/>
  <c r="N608" i="10"/>
  <c r="N800" i="10" s="1"/>
  <c r="K608" i="10"/>
  <c r="K800" i="10" s="1"/>
  <c r="M605" i="10"/>
  <c r="L604" i="10"/>
  <c r="M604" i="10" s="1"/>
  <c r="L603" i="10"/>
  <c r="M603" i="10" s="1"/>
  <c r="M602" i="10"/>
  <c r="L602" i="10"/>
  <c r="L601" i="10"/>
  <c r="M601" i="10" s="1"/>
  <c r="M600" i="10"/>
  <c r="L600" i="10"/>
  <c r="M599" i="10"/>
  <c r="L599" i="10"/>
  <c r="M598" i="10"/>
  <c r="L598" i="10"/>
  <c r="L597" i="10"/>
  <c r="M597" i="10" s="1"/>
  <c r="L596" i="10"/>
  <c r="M596" i="10" s="1"/>
  <c r="L595" i="10"/>
  <c r="M595" i="10" s="1"/>
  <c r="L594" i="10"/>
  <c r="M594" i="10" s="1"/>
  <c r="L593" i="10"/>
  <c r="M593" i="10" s="1"/>
  <c r="M592" i="10"/>
  <c r="L592" i="10"/>
  <c r="M591" i="10"/>
  <c r="L591" i="10"/>
  <c r="M590" i="10"/>
  <c r="M589" i="10"/>
  <c r="M588" i="10"/>
  <c r="L588" i="10"/>
  <c r="L587" i="10"/>
  <c r="M587" i="10" s="1"/>
  <c r="L585" i="10"/>
  <c r="M585" i="10" s="1"/>
  <c r="L584" i="10"/>
  <c r="M584" i="10" s="1"/>
  <c r="M582" i="10"/>
  <c r="L582" i="10"/>
  <c r="L581" i="10"/>
  <c r="M581" i="10" s="1"/>
  <c r="L580" i="10"/>
  <c r="M580" i="10" s="1"/>
  <c r="M579" i="10"/>
  <c r="L579" i="10"/>
  <c r="L578" i="10"/>
  <c r="M578" i="10" s="1"/>
  <c r="A577" i="10"/>
  <c r="A578" i="10" s="1"/>
  <c r="A579" i="10" s="1"/>
  <c r="A580" i="10" s="1"/>
  <c r="A581" i="10" s="1"/>
  <c r="A582" i="10" s="1"/>
  <c r="A583" i="10" s="1"/>
  <c r="A584" i="10" s="1"/>
  <c r="A585" i="10" s="1"/>
  <c r="A586" i="10" s="1"/>
  <c r="A587" i="10" s="1"/>
  <c r="A588" i="10" s="1"/>
  <c r="A589" i="10" s="1"/>
  <c r="A590" i="10" s="1"/>
  <c r="A591" i="10" s="1"/>
  <c r="A592" i="10" s="1"/>
  <c r="A593" i="10" s="1"/>
  <c r="A594" i="10" s="1"/>
  <c r="A595" i="10" s="1"/>
  <c r="A596" i="10" s="1"/>
  <c r="A597" i="10" s="1"/>
  <c r="A598" i="10" s="1"/>
  <c r="A599" i="10" s="1"/>
  <c r="A600" i="10" s="1"/>
  <c r="A601" i="10" s="1"/>
  <c r="A602" i="10" s="1"/>
  <c r="A603" i="10" s="1"/>
  <c r="A604" i="10" s="1"/>
  <c r="A605" i="10" s="1"/>
  <c r="L576" i="10"/>
  <c r="M576" i="10" s="1"/>
  <c r="N575" i="10"/>
  <c r="N799" i="10" s="1"/>
  <c r="K575" i="10"/>
  <c r="M573" i="10"/>
  <c r="L572" i="10"/>
  <c r="M572" i="10" s="1"/>
  <c r="M570" i="10"/>
  <c r="L570" i="10"/>
  <c r="N569" i="10"/>
  <c r="N798" i="10" s="1"/>
  <c r="N796" i="10" s="1"/>
  <c r="K569" i="10"/>
  <c r="M565" i="10"/>
  <c r="M563" i="10"/>
  <c r="M562" i="10"/>
  <c r="A562" i="10"/>
  <c r="A563" i="10" s="1"/>
  <c r="M561" i="10"/>
  <c r="A561" i="10"/>
  <c r="M560" i="10"/>
  <c r="A560" i="10"/>
  <c r="M559" i="10"/>
  <c r="N558" i="10"/>
  <c r="N794" i="10" s="1"/>
  <c r="M558" i="10"/>
  <c r="L558" i="10"/>
  <c r="L794" i="10" s="1"/>
  <c r="K558" i="10"/>
  <c r="K794" i="10" s="1"/>
  <c r="M794" i="10" s="1"/>
  <c r="M556" i="10"/>
  <c r="L555" i="10"/>
  <c r="M555" i="10" s="1"/>
  <c r="M554" i="10"/>
  <c r="L554" i="10"/>
  <c r="L553" i="10"/>
  <c r="M553" i="10" s="1"/>
  <c r="M552" i="10"/>
  <c r="L551" i="10"/>
  <c r="M551" i="10" s="1"/>
  <c r="L550" i="10"/>
  <c r="M550" i="10" s="1"/>
  <c r="L549" i="10"/>
  <c r="M549" i="10" s="1"/>
  <c r="M548" i="10"/>
  <c r="L548" i="10"/>
  <c r="M547" i="10"/>
  <c r="L547" i="10"/>
  <c r="L546" i="10"/>
  <c r="M546" i="10" s="1"/>
  <c r="L545" i="10"/>
  <c r="M545" i="10" s="1"/>
  <c r="A545" i="10"/>
  <c r="A546" i="10" s="1"/>
  <c r="A547" i="10" s="1"/>
  <c r="A548" i="10" s="1"/>
  <c r="A549" i="10" s="1"/>
  <c r="A550" i="10" s="1"/>
  <c r="A551" i="10" s="1"/>
  <c r="A552" i="10" s="1"/>
  <c r="A553" i="10" s="1"/>
  <c r="A554" i="10" s="1"/>
  <c r="A555" i="10" s="1"/>
  <c r="A556" i="10" s="1"/>
  <c r="L544" i="10"/>
  <c r="M544" i="10" s="1"/>
  <c r="A544" i="10"/>
  <c r="L543" i="10"/>
  <c r="N542" i="10"/>
  <c r="N793" i="10" s="1"/>
  <c r="K542" i="10"/>
  <c r="K793" i="10" s="1"/>
  <c r="M539" i="10"/>
  <c r="A538" i="10"/>
  <c r="A539" i="10" s="1"/>
  <c r="M537" i="10"/>
  <c r="L537" i="10"/>
  <c r="L536" i="10"/>
  <c r="M536" i="10" s="1"/>
  <c r="A536" i="10"/>
  <c r="A537" i="10" s="1"/>
  <c r="N534" i="10"/>
  <c r="N792" i="10" s="1"/>
  <c r="K534" i="10"/>
  <c r="K792" i="10" s="1"/>
  <c r="M532" i="10"/>
  <c r="M531" i="10"/>
  <c r="L531" i="10"/>
  <c r="F531" i="10"/>
  <c r="L530" i="10"/>
  <c r="M530" i="10" s="1"/>
  <c r="L529" i="10"/>
  <c r="M529" i="10" s="1"/>
  <c r="A529" i="10"/>
  <c r="A530" i="10" s="1"/>
  <c r="A531" i="10" s="1"/>
  <c r="A532" i="10" s="1"/>
  <c r="L528" i="10"/>
  <c r="M528" i="10" s="1"/>
  <c r="A528" i="10"/>
  <c r="L527" i="10"/>
  <c r="F527" i="10"/>
  <c r="N526" i="10"/>
  <c r="N791" i="10" s="1"/>
  <c r="K526" i="10"/>
  <c r="K791" i="10" s="1"/>
  <c r="M524" i="10"/>
  <c r="F523" i="10"/>
  <c r="L523" i="10" s="1"/>
  <c r="M523" i="10" s="1"/>
  <c r="F522" i="10"/>
  <c r="L522" i="10" s="1"/>
  <c r="M522" i="10" s="1"/>
  <c r="M521" i="10"/>
  <c r="F521" i="10"/>
  <c r="L521" i="10" s="1"/>
  <c r="A521" i="10"/>
  <c r="A522" i="10" s="1"/>
  <c r="A523" i="10" s="1"/>
  <c r="A524" i="10" s="1"/>
  <c r="L520" i="10"/>
  <c r="M520" i="10" s="1"/>
  <c r="A520" i="10"/>
  <c r="L519" i="10"/>
  <c r="F519" i="10"/>
  <c r="N518" i="10"/>
  <c r="N790" i="10" s="1"/>
  <c r="K518" i="10"/>
  <c r="K790" i="10" s="1"/>
  <c r="M516" i="10"/>
  <c r="M515" i="10"/>
  <c r="L515" i="10"/>
  <c r="F515" i="10"/>
  <c r="L514" i="10"/>
  <c r="M514" i="10" s="1"/>
  <c r="F513" i="10"/>
  <c r="L513" i="10" s="1"/>
  <c r="M513" i="10" s="1"/>
  <c r="M512" i="10"/>
  <c r="L512" i="10"/>
  <c r="F512" i="10"/>
  <c r="L511" i="10"/>
  <c r="M511" i="10" s="1"/>
  <c r="F511" i="10"/>
  <c r="N510" i="10"/>
  <c r="N789" i="10" s="1"/>
  <c r="L510" i="10"/>
  <c r="L789" i="10" s="1"/>
  <c r="K510" i="10"/>
  <c r="K789" i="10" s="1"/>
  <c r="M508" i="10"/>
  <c r="F507" i="10"/>
  <c r="L507" i="10" s="1"/>
  <c r="M507" i="10" s="1"/>
  <c r="L506" i="10"/>
  <c r="M506" i="10" s="1"/>
  <c r="F506" i="10"/>
  <c r="M505" i="10"/>
  <c r="L505" i="10"/>
  <c r="L504" i="10"/>
  <c r="M504" i="10" s="1"/>
  <c r="A504" i="10"/>
  <c r="A505" i="10" s="1"/>
  <c r="A506" i="10" s="1"/>
  <c r="A507" i="10" s="1"/>
  <c r="A508" i="10" s="1"/>
  <c r="L503" i="10"/>
  <c r="M503" i="10" s="1"/>
  <c r="A503" i="10"/>
  <c r="F502" i="10"/>
  <c r="L502" i="10" s="1"/>
  <c r="N501" i="10"/>
  <c r="N788" i="10" s="1"/>
  <c r="K501" i="10"/>
  <c r="M495" i="10"/>
  <c r="M494" i="10"/>
  <c r="L493" i="10"/>
  <c r="M493" i="10" s="1"/>
  <c r="F492" i="10"/>
  <c r="L492" i="10" s="1"/>
  <c r="M492" i="10" s="1"/>
  <c r="F491" i="10"/>
  <c r="L491" i="10" s="1"/>
  <c r="M491" i="10" s="1"/>
  <c r="L490" i="10"/>
  <c r="M490" i="10" s="1"/>
  <c r="F490" i="10"/>
  <c r="A490" i="10"/>
  <c r="A491" i="10" s="1"/>
  <c r="A492" i="10" s="1"/>
  <c r="A493" i="10" s="1"/>
  <c r="F489" i="10"/>
  <c r="L489" i="10" s="1"/>
  <c r="M489" i="10" s="1"/>
  <c r="A489" i="10"/>
  <c r="M488" i="10"/>
  <c r="L488" i="10"/>
  <c r="F488" i="10"/>
  <c r="N487" i="10"/>
  <c r="N784" i="10" s="1"/>
  <c r="K487" i="10"/>
  <c r="K784" i="10" s="1"/>
  <c r="M485" i="10"/>
  <c r="M484" i="10"/>
  <c r="L484" i="10"/>
  <c r="F484" i="10"/>
  <c r="L483" i="10"/>
  <c r="M483" i="10" s="1"/>
  <c r="F483" i="10"/>
  <c r="F482" i="10"/>
  <c r="L482" i="10" s="1"/>
  <c r="M482" i="10" s="1"/>
  <c r="A482" i="10"/>
  <c r="A483" i="10" s="1"/>
  <c r="A484" i="10" s="1"/>
  <c r="A485" i="10" s="1"/>
  <c r="F481" i="10"/>
  <c r="L481" i="10" s="1"/>
  <c r="M481" i="10" s="1"/>
  <c r="F480" i="10"/>
  <c r="L480" i="10" s="1"/>
  <c r="M480" i="10" s="1"/>
  <c r="A480" i="10"/>
  <c r="A481" i="10" s="1"/>
  <c r="L479" i="10"/>
  <c r="F479" i="10"/>
  <c r="N478" i="10"/>
  <c r="N783" i="10" s="1"/>
  <c r="K478" i="10"/>
  <c r="K783" i="10" s="1"/>
  <c r="M476" i="10"/>
  <c r="M475" i="10"/>
  <c r="M474" i="10"/>
  <c r="K473" i="10"/>
  <c r="M473" i="10" s="1"/>
  <c r="M471" i="10"/>
  <c r="A471" i="10"/>
  <c r="A472" i="10" s="1"/>
  <c r="A473" i="10" s="1"/>
  <c r="A474" i="10" s="1"/>
  <c r="A475" i="10" s="1"/>
  <c r="A476" i="10" s="1"/>
  <c r="L470" i="10"/>
  <c r="M470" i="10" s="1"/>
  <c r="N469" i="10"/>
  <c r="K469" i="10"/>
  <c r="K782" i="10" s="1"/>
  <c r="L465" i="10"/>
  <c r="M465" i="10" s="1"/>
  <c r="M464" i="10"/>
  <c r="L464" i="10"/>
  <c r="F464" i="10"/>
  <c r="F463" i="10"/>
  <c r="L463" i="10" s="1"/>
  <c r="M463" i="10" s="1"/>
  <c r="L462" i="10"/>
  <c r="M462" i="10" s="1"/>
  <c r="F462" i="10"/>
  <c r="M461" i="10"/>
  <c r="F461" i="10"/>
  <c r="L461" i="10" s="1"/>
  <c r="F460" i="10"/>
  <c r="L460" i="10" s="1"/>
  <c r="M460" i="10" s="1"/>
  <c r="F459" i="10"/>
  <c r="L459" i="10" s="1"/>
  <c r="M459" i="10" s="1"/>
  <c r="F458" i="10"/>
  <c r="L458" i="10" s="1"/>
  <c r="M458" i="10" s="1"/>
  <c r="M457" i="10"/>
  <c r="F457" i="10"/>
  <c r="L457" i="10" s="1"/>
  <c r="F456" i="10"/>
  <c r="L456" i="10" s="1"/>
  <c r="M456" i="10" s="1"/>
  <c r="A456" i="10"/>
  <c r="A457" i="10" s="1"/>
  <c r="A458" i="10" s="1"/>
  <c r="A459" i="10" s="1"/>
  <c r="A460" i="10" s="1"/>
  <c r="A461" i="10" s="1"/>
  <c r="A462" i="10" s="1"/>
  <c r="A463" i="10" s="1"/>
  <c r="A464" i="10" s="1"/>
  <c r="A465" i="10" s="1"/>
  <c r="A466" i="10" s="1"/>
  <c r="F455" i="10"/>
  <c r="L455" i="10" s="1"/>
  <c r="M455" i="10" s="1"/>
  <c r="M454" i="10"/>
  <c r="F454" i="10"/>
  <c r="L454" i="10" s="1"/>
  <c r="F453" i="10"/>
  <c r="L453" i="10" s="1"/>
  <c r="M453" i="10" s="1"/>
  <c r="A453" i="10"/>
  <c r="A454" i="10" s="1"/>
  <c r="A455" i="10" s="1"/>
  <c r="L452" i="10"/>
  <c r="M452" i="10" s="1"/>
  <c r="F452" i="10"/>
  <c r="A452" i="10"/>
  <c r="F451" i="10"/>
  <c r="N450" i="10"/>
  <c r="N781" i="10" s="1"/>
  <c r="K450" i="10"/>
  <c r="K781" i="10" s="1"/>
  <c r="M448" i="10"/>
  <c r="M447" i="10"/>
  <c r="A447" i="10"/>
  <c r="A448" i="10" s="1"/>
  <c r="A446" i="10"/>
  <c r="A445" i="10"/>
  <c r="N443" i="10"/>
  <c r="N780" i="10" s="1"/>
  <c r="K443" i="10"/>
  <c r="K780" i="10" s="1"/>
  <c r="M441" i="10"/>
  <c r="L440" i="10"/>
  <c r="M440" i="10" s="1"/>
  <c r="K439" i="10"/>
  <c r="M439" i="10" s="1"/>
  <c r="F439" i="10"/>
  <c r="F438" i="10"/>
  <c r="L438" i="10" s="1"/>
  <c r="M438" i="10" s="1"/>
  <c r="A438" i="10"/>
  <c r="A439" i="10" s="1"/>
  <c r="A440" i="10" s="1"/>
  <c r="A441" i="10" s="1"/>
  <c r="A437" i="10"/>
  <c r="N435" i="10"/>
  <c r="N779" i="10" s="1"/>
  <c r="M433" i="10"/>
  <c r="M432" i="10"/>
  <c r="M430" i="10"/>
  <c r="L430" i="10"/>
  <c r="M429" i="10"/>
  <c r="A425" i="10"/>
  <c r="A426" i="10" s="1"/>
  <c r="A427" i="10" s="1"/>
  <c r="A428" i="10" s="1"/>
  <c r="A429" i="10" s="1"/>
  <c r="A430" i="10" s="1"/>
  <c r="A431" i="10" s="1"/>
  <c r="A432" i="10" s="1"/>
  <c r="A433" i="10" s="1"/>
  <c r="M424" i="10"/>
  <c r="L424" i="10"/>
  <c r="F424" i="10"/>
  <c r="A424" i="10"/>
  <c r="F423" i="10"/>
  <c r="L423" i="10" s="1"/>
  <c r="M423" i="10" s="1"/>
  <c r="N422" i="10"/>
  <c r="N778" i="10" s="1"/>
  <c r="N776" i="10" s="1"/>
  <c r="K422" i="10"/>
  <c r="K778" i="10" s="1"/>
  <c r="M416" i="10"/>
  <c r="A416" i="10"/>
  <c r="M415" i="10"/>
  <c r="A415" i="10"/>
  <c r="M414" i="10"/>
  <c r="A414" i="10"/>
  <c r="F413" i="10"/>
  <c r="L413" i="10" s="1"/>
  <c r="N412" i="10"/>
  <c r="N752" i="10" s="1"/>
  <c r="K412" i="10"/>
  <c r="K752" i="10" s="1"/>
  <c r="M410" i="10"/>
  <c r="M409" i="10"/>
  <c r="A409" i="10"/>
  <c r="A410" i="10" s="1"/>
  <c r="M408" i="10"/>
  <c r="M407" i="10" s="1"/>
  <c r="N407" i="10"/>
  <c r="N751" i="10" s="1"/>
  <c r="L407" i="10"/>
  <c r="L751" i="10" s="1"/>
  <c r="K407" i="10"/>
  <c r="K751" i="10" s="1"/>
  <c r="M405" i="10"/>
  <c r="M404" i="10"/>
  <c r="A404" i="10"/>
  <c r="A405" i="10" s="1"/>
  <c r="M403" i="10"/>
  <c r="A403" i="10"/>
  <c r="M402" i="10"/>
  <c r="M401" i="10" s="1"/>
  <c r="L402" i="10"/>
  <c r="N401" i="10"/>
  <c r="N750" i="10" s="1"/>
  <c r="L401" i="10"/>
  <c r="L750" i="10" s="1"/>
  <c r="K401" i="10"/>
  <c r="K750" i="10" s="1"/>
  <c r="M750" i="10" s="1"/>
  <c r="M399" i="10"/>
  <c r="A399" i="10"/>
  <c r="M398" i="10"/>
  <c r="A398" i="10"/>
  <c r="L397" i="10"/>
  <c r="M397" i="10" s="1"/>
  <c r="M396" i="10" s="1"/>
  <c r="N396" i="10"/>
  <c r="N749" i="10" s="1"/>
  <c r="L396" i="10"/>
  <c r="L749" i="10" s="1"/>
  <c r="K396" i="10"/>
  <c r="K749" i="10" s="1"/>
  <c r="M749" i="10" s="1"/>
  <c r="M394" i="10"/>
  <c r="M393" i="10"/>
  <c r="M392" i="10"/>
  <c r="A392" i="10"/>
  <c r="A393" i="10" s="1"/>
  <c r="A394" i="10" s="1"/>
  <c r="M391" i="10"/>
  <c r="A391" i="10"/>
  <c r="M390" i="10"/>
  <c r="A390" i="10"/>
  <c r="M389" i="10"/>
  <c r="N388" i="10"/>
  <c r="N748" i="10" s="1"/>
  <c r="M388" i="10"/>
  <c r="L388" i="10"/>
  <c r="L748" i="10" s="1"/>
  <c r="K388" i="10"/>
  <c r="K748" i="10" s="1"/>
  <c r="M386" i="10"/>
  <c r="M385" i="10"/>
  <c r="M384" i="10"/>
  <c r="A384" i="10"/>
  <c r="A385" i="10" s="1"/>
  <c r="A386" i="10" s="1"/>
  <c r="M383" i="10"/>
  <c r="M382" i="10" s="1"/>
  <c r="N382" i="10"/>
  <c r="N747" i="10" s="1"/>
  <c r="L382" i="10"/>
  <c r="K382" i="10"/>
  <c r="K747" i="10" s="1"/>
  <c r="M380" i="10"/>
  <c r="M379" i="10"/>
  <c r="A379" i="10"/>
  <c r="A380" i="10" s="1"/>
  <c r="M378" i="10"/>
  <c r="M377" i="10"/>
  <c r="M373" i="10" s="1"/>
  <c r="M376" i="10"/>
  <c r="M375" i="10"/>
  <c r="A375" i="10"/>
  <c r="A376" i="10" s="1"/>
  <c r="A377" i="10" s="1"/>
  <c r="A378" i="10" s="1"/>
  <c r="M374" i="10"/>
  <c r="N373" i="10"/>
  <c r="N746" i="10" s="1"/>
  <c r="L373" i="10"/>
  <c r="L746" i="10" s="1"/>
  <c r="K373" i="10"/>
  <c r="K746" i="10" s="1"/>
  <c r="M746" i="10" s="1"/>
  <c r="K367" i="10"/>
  <c r="M367" i="10" s="1"/>
  <c r="A366" i="10"/>
  <c r="A367" i="10" s="1"/>
  <c r="A365" i="10"/>
  <c r="F364" i="10"/>
  <c r="K364" i="10" s="1"/>
  <c r="M364" i="10" s="1"/>
  <c r="N363" i="10"/>
  <c r="N742" i="10" s="1"/>
  <c r="L363" i="10"/>
  <c r="L742" i="10" s="1"/>
  <c r="I360" i="10"/>
  <c r="I359" i="10"/>
  <c r="I358" i="10"/>
  <c r="A358" i="10"/>
  <c r="A359" i="10" s="1"/>
  <c r="A360" i="10" s="1"/>
  <c r="A361" i="10" s="1"/>
  <c r="A357" i="10"/>
  <c r="I356" i="10"/>
  <c r="A356" i="10"/>
  <c r="I355" i="10"/>
  <c r="I357" i="10" s="1"/>
  <c r="N353" i="10"/>
  <c r="N741" i="10" s="1"/>
  <c r="K353" i="10"/>
  <c r="K741" i="10" s="1"/>
  <c r="M347" i="10"/>
  <c r="M345" i="10" s="1"/>
  <c r="N345" i="10"/>
  <c r="N737" i="10" s="1"/>
  <c r="L345" i="10"/>
  <c r="L737" i="10" s="1"/>
  <c r="K345" i="10"/>
  <c r="K737" i="10" s="1"/>
  <c r="M737" i="10" s="1"/>
  <c r="W343" i="10"/>
  <c r="L343" i="10"/>
  <c r="M343" i="10" s="1"/>
  <c r="W342" i="10"/>
  <c r="L342" i="10"/>
  <c r="M342" i="10" s="1"/>
  <c r="W341" i="10"/>
  <c r="M341" i="10"/>
  <c r="L341" i="10"/>
  <c r="W340" i="10"/>
  <c r="L340" i="10"/>
  <c r="M340" i="10" s="1"/>
  <c r="W339" i="10"/>
  <c r="L339" i="10"/>
  <c r="M339" i="10" s="1"/>
  <c r="W338" i="10"/>
  <c r="L446" i="10" s="1"/>
  <c r="M446" i="10" s="1"/>
  <c r="Q338" i="10"/>
  <c r="F427" i="10" s="1"/>
  <c r="L427" i="10" s="1"/>
  <c r="M427" i="10" s="1"/>
  <c r="L338" i="10"/>
  <c r="M338" i="10" s="1"/>
  <c r="A338" i="10"/>
  <c r="A339" i="10" s="1"/>
  <c r="A340" i="10" s="1"/>
  <c r="A341" i="10" s="1"/>
  <c r="A342" i="10" s="1"/>
  <c r="A343" i="10" s="1"/>
  <c r="W337" i="10"/>
  <c r="M337" i="10"/>
  <c r="L337" i="10"/>
  <c r="N335" i="10"/>
  <c r="N736" i="10" s="1"/>
  <c r="K335" i="10"/>
  <c r="K736" i="10" s="1"/>
  <c r="W333" i="10"/>
  <c r="M333" i="10"/>
  <c r="L333" i="10"/>
  <c r="W332" i="10"/>
  <c r="L332" i="10"/>
  <c r="M332" i="10" s="1"/>
  <c r="W331" i="10"/>
  <c r="L331" i="10"/>
  <c r="M331" i="10" s="1"/>
  <c r="W330" i="10"/>
  <c r="L330" i="10"/>
  <c r="M330" i="10" s="1"/>
  <c r="W329" i="10"/>
  <c r="L329" i="10"/>
  <c r="M329" i="10" s="1"/>
  <c r="W328" i="10"/>
  <c r="L328" i="10"/>
  <c r="M328" i="10" s="1"/>
  <c r="W327" i="10"/>
  <c r="M327" i="10"/>
  <c r="L327" i="10"/>
  <c r="W326" i="10"/>
  <c r="L326" i="10"/>
  <c r="M326" i="10" s="1"/>
  <c r="W325" i="10"/>
  <c r="L325" i="10"/>
  <c r="M325" i="10" s="1"/>
  <c r="W324" i="10"/>
  <c r="L324" i="10"/>
  <c r="M324" i="10" s="1"/>
  <c r="W323" i="10"/>
  <c r="L323" i="10"/>
  <c r="M323" i="10" s="1"/>
  <c r="W322" i="10"/>
  <c r="L322" i="10"/>
  <c r="M322" i="10" s="1"/>
  <c r="W321" i="10"/>
  <c r="M321" i="10"/>
  <c r="L321" i="10"/>
  <c r="W320" i="10"/>
  <c r="L320" i="10"/>
  <c r="M320" i="10" s="1"/>
  <c r="W319" i="10"/>
  <c r="L319" i="10"/>
  <c r="L316" i="10" s="1"/>
  <c r="L735" i="10" s="1"/>
  <c r="A319" i="10"/>
  <c r="A320" i="10" s="1"/>
  <c r="A321" i="10" s="1"/>
  <c r="A322" i="10" s="1"/>
  <c r="A323" i="10" s="1"/>
  <c r="A324" i="10" s="1"/>
  <c r="A325" i="10" s="1"/>
  <c r="A326" i="10" s="1"/>
  <c r="A327" i="10" s="1"/>
  <c r="A328" i="10" s="1"/>
  <c r="A329" i="10" s="1"/>
  <c r="A330" i="10" s="1"/>
  <c r="A331" i="10" s="1"/>
  <c r="A332" i="10" s="1"/>
  <c r="A333" i="10" s="1"/>
  <c r="W318" i="10"/>
  <c r="L318" i="10"/>
  <c r="M318" i="10" s="1"/>
  <c r="N316" i="10"/>
  <c r="N735" i="10" s="1"/>
  <c r="K316" i="10"/>
  <c r="K735" i="10" s="1"/>
  <c r="W314" i="10"/>
  <c r="M314" i="10"/>
  <c r="L314" i="10"/>
  <c r="W313" i="10"/>
  <c r="M313" i="10"/>
  <c r="L313" i="10"/>
  <c r="W312" i="10"/>
  <c r="M312" i="10"/>
  <c r="L312" i="10"/>
  <c r="W311" i="10"/>
  <c r="M311" i="10"/>
  <c r="L311" i="10"/>
  <c r="W310" i="10"/>
  <c r="M310" i="10"/>
  <c r="L310" i="10"/>
  <c r="W309" i="10"/>
  <c r="M309" i="10"/>
  <c r="L309" i="10"/>
  <c r="W308" i="10"/>
  <c r="M308" i="10"/>
  <c r="L308" i="10"/>
  <c r="W307" i="10"/>
  <c r="M307" i="10"/>
  <c r="L307" i="10"/>
  <c r="W306" i="10"/>
  <c r="M306" i="10"/>
  <c r="L306" i="10"/>
  <c r="W305" i="10"/>
  <c r="L305" i="10"/>
  <c r="L302" i="10" s="1"/>
  <c r="A305" i="10"/>
  <c r="A306" i="10" s="1"/>
  <c r="A307" i="10" s="1"/>
  <c r="A308" i="10" s="1"/>
  <c r="A309" i="10" s="1"/>
  <c r="A310" i="10" s="1"/>
  <c r="A311" i="10" s="1"/>
  <c r="A312" i="10" s="1"/>
  <c r="A313" i="10" s="1"/>
  <c r="A314" i="10" s="1"/>
  <c r="W304" i="10"/>
  <c r="L445" i="10" s="1"/>
  <c r="M445" i="10" s="1"/>
  <c r="M304" i="10"/>
  <c r="L304" i="10"/>
  <c r="N302" i="10"/>
  <c r="K302" i="10"/>
  <c r="K734" i="10" s="1"/>
  <c r="F293" i="10"/>
  <c r="C293" i="10"/>
  <c r="K293" i="10" s="1"/>
  <c r="C292" i="10"/>
  <c r="W290" i="10"/>
  <c r="I290" i="10"/>
  <c r="L290" i="10" s="1"/>
  <c r="M290" i="10" s="1"/>
  <c r="G290" i="10"/>
  <c r="W289" i="10"/>
  <c r="I289" i="10"/>
  <c r="L289" i="10" s="1"/>
  <c r="N287" i="10"/>
  <c r="F285" i="10"/>
  <c r="C285" i="10"/>
  <c r="C284" i="10"/>
  <c r="W282" i="10"/>
  <c r="I282" i="10"/>
  <c r="G282" i="10"/>
  <c r="L282" i="10" s="1"/>
  <c r="W281" i="10"/>
  <c r="I281" i="10"/>
  <c r="L281" i="10" s="1"/>
  <c r="M281" i="10" s="1"/>
  <c r="A281" i="10"/>
  <c r="A282" i="10" s="1"/>
  <c r="W280" i="10"/>
  <c r="I280" i="10"/>
  <c r="L280" i="10" s="1"/>
  <c r="F284" i="10" s="1"/>
  <c r="L284" i="10" s="1"/>
  <c r="M284" i="10" s="1"/>
  <c r="G280" i="10"/>
  <c r="N278" i="10"/>
  <c r="F276" i="10"/>
  <c r="K276" i="10" s="1"/>
  <c r="M276" i="10" s="1"/>
  <c r="C276" i="10"/>
  <c r="C275" i="10"/>
  <c r="W273" i="10"/>
  <c r="L273" i="10"/>
  <c r="M273" i="10" s="1"/>
  <c r="I273" i="10"/>
  <c r="G273" i="10"/>
  <c r="W272" i="10"/>
  <c r="I272" i="10"/>
  <c r="L272" i="10" s="1"/>
  <c r="G272" i="10"/>
  <c r="W271" i="10"/>
  <c r="I271" i="10"/>
  <c r="G271" i="10"/>
  <c r="L271" i="10" s="1"/>
  <c r="N269" i="10"/>
  <c r="K269" i="10"/>
  <c r="F267" i="10"/>
  <c r="K267" i="10" s="1"/>
  <c r="M267" i="10" s="1"/>
  <c r="C267" i="10"/>
  <c r="C266" i="10"/>
  <c r="W265" i="10"/>
  <c r="W264" i="10"/>
  <c r="I264" i="10"/>
  <c r="L264" i="10" s="1"/>
  <c r="M264" i="10" s="1"/>
  <c r="G264" i="10"/>
  <c r="W263" i="10"/>
  <c r="I263" i="10"/>
  <c r="G263" i="10"/>
  <c r="L263" i="10" s="1"/>
  <c r="A263" i="10"/>
  <c r="A264" i="10" s="1"/>
  <c r="W262" i="10"/>
  <c r="L262" i="10"/>
  <c r="M262" i="10" s="1"/>
  <c r="I262" i="10"/>
  <c r="G262" i="10"/>
  <c r="A262" i="10"/>
  <c r="W261" i="10"/>
  <c r="I261" i="10"/>
  <c r="G261" i="10"/>
  <c r="F535" i="10" s="1"/>
  <c r="N259" i="10"/>
  <c r="N730" i="10" s="1"/>
  <c r="M257" i="10"/>
  <c r="K257" i="10"/>
  <c r="F257" i="10"/>
  <c r="C257" i="10"/>
  <c r="C256" i="10"/>
  <c r="W254" i="10"/>
  <c r="I254" i="10"/>
  <c r="L254" i="10" s="1"/>
  <c r="M254" i="10" s="1"/>
  <c r="D254" i="10"/>
  <c r="G254" i="10" s="1"/>
  <c r="W253" i="10"/>
  <c r="I253" i="10"/>
  <c r="G253" i="10"/>
  <c r="L253" i="10" s="1"/>
  <c r="D253" i="10"/>
  <c r="W252" i="10"/>
  <c r="I252" i="10"/>
  <c r="L252" i="10" s="1"/>
  <c r="M252" i="10" s="1"/>
  <c r="W251" i="10"/>
  <c r="I251" i="10"/>
  <c r="L251" i="10" s="1"/>
  <c r="M251" i="10" s="1"/>
  <c r="A251" i="10"/>
  <c r="A252" i="10" s="1"/>
  <c r="A253" i="10" s="1"/>
  <c r="A254" i="10" s="1"/>
  <c r="W250" i="10"/>
  <c r="I250" i="10"/>
  <c r="D250" i="10"/>
  <c r="G250" i="10" s="1"/>
  <c r="L250" i="10" s="1"/>
  <c r="M250" i="10" s="1"/>
  <c r="A250" i="10"/>
  <c r="W249" i="10"/>
  <c r="L249" i="10"/>
  <c r="M249" i="10" s="1"/>
  <c r="I249" i="10"/>
  <c r="G249" i="10"/>
  <c r="D249" i="10"/>
  <c r="A249" i="10"/>
  <c r="W248" i="10"/>
  <c r="T248" i="10"/>
  <c r="S248" i="10"/>
  <c r="R248" i="10"/>
  <c r="Q248" i="10"/>
  <c r="I248" i="10"/>
  <c r="D248" i="10"/>
  <c r="G248" i="10" s="1"/>
  <c r="L248" i="10" s="1"/>
  <c r="M248" i="10" s="1"/>
  <c r="N246" i="10"/>
  <c r="K246" i="10"/>
  <c r="K243" i="10"/>
  <c r="M243" i="10" s="1"/>
  <c r="F243" i="10"/>
  <c r="C243" i="10"/>
  <c r="C242" i="10"/>
  <c r="W240" i="10"/>
  <c r="I240" i="10"/>
  <c r="D240" i="10"/>
  <c r="G240" i="10" s="1"/>
  <c r="L240" i="10" s="1"/>
  <c r="M240" i="10" s="1"/>
  <c r="W239" i="10"/>
  <c r="L239" i="10"/>
  <c r="M239" i="10" s="1"/>
  <c r="I239" i="10"/>
  <c r="G239" i="10"/>
  <c r="D239" i="10"/>
  <c r="W238" i="10"/>
  <c r="I238" i="10"/>
  <c r="L238" i="10" s="1"/>
  <c r="M238" i="10" s="1"/>
  <c r="W237" i="10"/>
  <c r="M237" i="10"/>
  <c r="L237" i="10"/>
  <c r="I237" i="10"/>
  <c r="G237" i="10"/>
  <c r="D237" i="10"/>
  <c r="A237" i="10"/>
  <c r="A238" i="10" s="1"/>
  <c r="A239" i="10" s="1"/>
  <c r="A240" i="10" s="1"/>
  <c r="W236" i="10"/>
  <c r="I236" i="10"/>
  <c r="D236" i="10"/>
  <c r="G236" i="10" s="1"/>
  <c r="L236" i="10" s="1"/>
  <c r="M236" i="10" s="1"/>
  <c r="A236" i="10"/>
  <c r="W235" i="10"/>
  <c r="T235" i="10"/>
  <c r="S235" i="10"/>
  <c r="R235" i="10"/>
  <c r="Q235" i="10"/>
  <c r="I235" i="10"/>
  <c r="D235" i="10"/>
  <c r="G235" i="10" s="1"/>
  <c r="L235" i="10" s="1"/>
  <c r="N233" i="10"/>
  <c r="F231" i="10"/>
  <c r="C231" i="10"/>
  <c r="C230" i="10"/>
  <c r="W228" i="10"/>
  <c r="I228" i="10"/>
  <c r="G228" i="10"/>
  <c r="L228" i="10" s="1"/>
  <c r="M228" i="10" s="1"/>
  <c r="D228" i="10"/>
  <c r="W227" i="10"/>
  <c r="I227" i="10"/>
  <c r="D227" i="10"/>
  <c r="G227" i="10" s="1"/>
  <c r="L227" i="10" s="1"/>
  <c r="W226" i="10"/>
  <c r="I226" i="10"/>
  <c r="D226" i="10"/>
  <c r="G226" i="10" s="1"/>
  <c r="L226" i="10" s="1"/>
  <c r="M226" i="10" s="1"/>
  <c r="A226" i="10"/>
  <c r="A227" i="10" s="1"/>
  <c r="A228" i="10" s="1"/>
  <c r="W225" i="10"/>
  <c r="I225" i="10"/>
  <c r="D225" i="10"/>
  <c r="G225" i="10" s="1"/>
  <c r="L225" i="10" s="1"/>
  <c r="M225" i="10" s="1"/>
  <c r="A225" i="10"/>
  <c r="W224" i="10"/>
  <c r="I224" i="10"/>
  <c r="D224" i="10"/>
  <c r="G224" i="10" s="1"/>
  <c r="L224" i="10" s="1"/>
  <c r="M224" i="10" s="1"/>
  <c r="A224" i="10"/>
  <c r="W223" i="10"/>
  <c r="I223" i="10"/>
  <c r="L223" i="10" s="1"/>
  <c r="M223" i="10" s="1"/>
  <c r="G223" i="10"/>
  <c r="D223" i="10"/>
  <c r="A223" i="10"/>
  <c r="W222" i="10"/>
  <c r="T222" i="10"/>
  <c r="S222" i="10"/>
  <c r="R222" i="10"/>
  <c r="Q222" i="10"/>
  <c r="I222" i="10"/>
  <c r="D222" i="10"/>
  <c r="G222" i="10" s="1"/>
  <c r="L222" i="10" s="1"/>
  <c r="N220" i="10"/>
  <c r="F218" i="10"/>
  <c r="K218" i="10" s="1"/>
  <c r="C218" i="10"/>
  <c r="C217" i="10"/>
  <c r="W215" i="10"/>
  <c r="I215" i="10"/>
  <c r="G215" i="10"/>
  <c r="L215" i="10" s="1"/>
  <c r="M215" i="10" s="1"/>
  <c r="D215" i="10"/>
  <c r="W214" i="10"/>
  <c r="I214" i="10"/>
  <c r="D214" i="10"/>
  <c r="G214" i="10" s="1"/>
  <c r="L214" i="10" s="1"/>
  <c r="W213" i="10"/>
  <c r="I213" i="10"/>
  <c r="L213" i="10" s="1"/>
  <c r="M213" i="10" s="1"/>
  <c r="W212" i="10"/>
  <c r="I212" i="10"/>
  <c r="L212" i="10" s="1"/>
  <c r="M212" i="10" s="1"/>
  <c r="G212" i="10"/>
  <c r="D212" i="10"/>
  <c r="W211" i="10"/>
  <c r="I211" i="10"/>
  <c r="G211" i="10"/>
  <c r="L211" i="10" s="1"/>
  <c r="M211" i="10" s="1"/>
  <c r="D211" i="10"/>
  <c r="W210" i="10"/>
  <c r="I210" i="10"/>
  <c r="D210" i="10"/>
  <c r="G210" i="10" s="1"/>
  <c r="L210" i="10" s="1"/>
  <c r="M210" i="10" s="1"/>
  <c r="A210" i="10"/>
  <c r="A211" i="10" s="1"/>
  <c r="A212" i="10" s="1"/>
  <c r="A213" i="10" s="1"/>
  <c r="A214" i="10" s="1"/>
  <c r="A215" i="10" s="1"/>
  <c r="W209" i="10"/>
  <c r="T209" i="10"/>
  <c r="S209" i="10"/>
  <c r="R209" i="10"/>
  <c r="Q209" i="10"/>
  <c r="L209" i="10"/>
  <c r="I209" i="10"/>
  <c r="G209" i="10"/>
  <c r="D209" i="10"/>
  <c r="N207" i="10"/>
  <c r="M205" i="10"/>
  <c r="K205" i="10"/>
  <c r="K197" i="10" s="1"/>
  <c r="F205" i="10"/>
  <c r="C205" i="10"/>
  <c r="C204" i="10"/>
  <c r="W202" i="10"/>
  <c r="I202" i="10"/>
  <c r="D202" i="10"/>
  <c r="G202" i="10" s="1"/>
  <c r="L202" i="10" s="1"/>
  <c r="M202" i="10" s="1"/>
  <c r="W201" i="10"/>
  <c r="I201" i="10"/>
  <c r="D201" i="10"/>
  <c r="G201" i="10" s="1"/>
  <c r="L201" i="10" s="1"/>
  <c r="A201" i="10"/>
  <c r="A202" i="10" s="1"/>
  <c r="W200" i="10"/>
  <c r="L200" i="10"/>
  <c r="M200" i="10" s="1"/>
  <c r="I200" i="10"/>
  <c r="G200" i="10"/>
  <c r="D200" i="10"/>
  <c r="A200" i="10"/>
  <c r="W199" i="10"/>
  <c r="T199" i="10"/>
  <c r="S199" i="10"/>
  <c r="R199" i="10"/>
  <c r="Q199" i="10"/>
  <c r="I199" i="10"/>
  <c r="D199" i="10"/>
  <c r="G199" i="10" s="1"/>
  <c r="L199" i="10" s="1"/>
  <c r="N197" i="10"/>
  <c r="F194" i="10"/>
  <c r="K194" i="10" s="1"/>
  <c r="C194" i="10"/>
  <c r="C193" i="10"/>
  <c r="W191" i="10"/>
  <c r="I191" i="10"/>
  <c r="D191" i="10"/>
  <c r="G191" i="10" s="1"/>
  <c r="L191" i="10" s="1"/>
  <c r="M191" i="10" s="1"/>
  <c r="W190" i="10"/>
  <c r="I190" i="10"/>
  <c r="G190" i="10"/>
  <c r="L190" i="10" s="1"/>
  <c r="D190" i="10"/>
  <c r="W189" i="10"/>
  <c r="I189" i="10"/>
  <c r="L189" i="10" s="1"/>
  <c r="M189" i="10" s="1"/>
  <c r="W188" i="10"/>
  <c r="I188" i="10"/>
  <c r="D188" i="10"/>
  <c r="G188" i="10" s="1"/>
  <c r="L188" i="10" s="1"/>
  <c r="M188" i="10" s="1"/>
  <c r="W187" i="10"/>
  <c r="I187" i="10"/>
  <c r="L187" i="10" s="1"/>
  <c r="M187" i="10" s="1"/>
  <c r="G187" i="10"/>
  <c r="D187" i="10"/>
  <c r="W186" i="10"/>
  <c r="I186" i="10"/>
  <c r="G186" i="10"/>
  <c r="L186" i="10" s="1"/>
  <c r="M186" i="10" s="1"/>
  <c r="D186" i="10"/>
  <c r="W185" i="10"/>
  <c r="I185" i="10"/>
  <c r="D185" i="10"/>
  <c r="G185" i="10" s="1"/>
  <c r="L185" i="10" s="1"/>
  <c r="M185" i="10" s="1"/>
  <c r="W184" i="10"/>
  <c r="I184" i="10"/>
  <c r="G184" i="10"/>
  <c r="L184" i="10" s="1"/>
  <c r="M184" i="10" s="1"/>
  <c r="D184" i="10"/>
  <c r="A184" i="10"/>
  <c r="A185" i="10" s="1"/>
  <c r="A186" i="10" s="1"/>
  <c r="A187" i="10" s="1"/>
  <c r="A188" i="10" s="1"/>
  <c r="A189" i="10" s="1"/>
  <c r="A190" i="10" s="1"/>
  <c r="A191" i="10" s="1"/>
  <c r="W183" i="10"/>
  <c r="I183" i="10"/>
  <c r="D183" i="10"/>
  <c r="G183" i="10" s="1"/>
  <c r="L183" i="10" s="1"/>
  <c r="M183" i="10" s="1"/>
  <c r="A183" i="10"/>
  <c r="W182" i="10"/>
  <c r="T182" i="10"/>
  <c r="S182" i="10"/>
  <c r="R182" i="10"/>
  <c r="Q182" i="10"/>
  <c r="I182" i="10"/>
  <c r="G182" i="10"/>
  <c r="L182" i="10" s="1"/>
  <c r="D182" i="10"/>
  <c r="N180" i="10"/>
  <c r="F178" i="10"/>
  <c r="K178" i="10" s="1"/>
  <c r="C178" i="10"/>
  <c r="C177" i="10"/>
  <c r="W175" i="10"/>
  <c r="I175" i="10"/>
  <c r="D175" i="10"/>
  <c r="G175" i="10" s="1"/>
  <c r="L175" i="10" s="1"/>
  <c r="M175" i="10" s="1"/>
  <c r="W174" i="10"/>
  <c r="I174" i="10"/>
  <c r="L174" i="10" s="1"/>
  <c r="M174" i="10" s="1"/>
  <c r="G174" i="10"/>
  <c r="D174" i="10"/>
  <c r="W173" i="10"/>
  <c r="L173" i="10"/>
  <c r="M173" i="10" s="1"/>
  <c r="I173" i="10"/>
  <c r="W172" i="10"/>
  <c r="I172" i="10"/>
  <c r="D172" i="10"/>
  <c r="G172" i="10" s="1"/>
  <c r="L172" i="10" s="1"/>
  <c r="M172" i="10" s="1"/>
  <c r="W171" i="10"/>
  <c r="I171" i="10"/>
  <c r="D171" i="10"/>
  <c r="G171" i="10" s="1"/>
  <c r="L171" i="10" s="1"/>
  <c r="M171" i="10" s="1"/>
  <c r="W170" i="10"/>
  <c r="I170" i="10"/>
  <c r="D170" i="10"/>
  <c r="G170" i="10" s="1"/>
  <c r="L170" i="10" s="1"/>
  <c r="M170" i="10" s="1"/>
  <c r="A170" i="10"/>
  <c r="A171" i="10" s="1"/>
  <c r="A172" i="10" s="1"/>
  <c r="A173" i="10" s="1"/>
  <c r="A174" i="10" s="1"/>
  <c r="A175" i="10" s="1"/>
  <c r="W169" i="10"/>
  <c r="L169" i="10"/>
  <c r="M169" i="10" s="1"/>
  <c r="I169" i="10"/>
  <c r="G169" i="10"/>
  <c r="D169" i="10"/>
  <c r="A169" i="10"/>
  <c r="W168" i="10"/>
  <c r="T168" i="10"/>
  <c r="S168" i="10"/>
  <c r="R168" i="10"/>
  <c r="Q168" i="10"/>
  <c r="I168" i="10"/>
  <c r="D168" i="10"/>
  <c r="G168" i="10" s="1"/>
  <c r="L168" i="10" s="1"/>
  <c r="N166" i="10"/>
  <c r="F164" i="10"/>
  <c r="K164" i="10" s="1"/>
  <c r="C164" i="10"/>
  <c r="C163" i="10"/>
  <c r="W161" i="10"/>
  <c r="I161" i="10"/>
  <c r="D161" i="10"/>
  <c r="G161" i="10" s="1"/>
  <c r="L161" i="10" s="1"/>
  <c r="M161" i="10" s="1"/>
  <c r="W160" i="10"/>
  <c r="I160" i="10"/>
  <c r="D160" i="10"/>
  <c r="G160" i="10" s="1"/>
  <c r="L160" i="10" s="1"/>
  <c r="W159" i="10"/>
  <c r="I159" i="10"/>
  <c r="G159" i="10"/>
  <c r="L159" i="10" s="1"/>
  <c r="M159" i="10" s="1"/>
  <c r="D159" i="10"/>
  <c r="W158" i="10"/>
  <c r="I158" i="10"/>
  <c r="D158" i="10"/>
  <c r="G158" i="10" s="1"/>
  <c r="L158" i="10" s="1"/>
  <c r="M158" i="10" s="1"/>
  <c r="A158" i="10"/>
  <c r="A159" i="10" s="1"/>
  <c r="A160" i="10" s="1"/>
  <c r="A161" i="10" s="1"/>
  <c r="W157" i="10"/>
  <c r="T157" i="10"/>
  <c r="S157" i="10"/>
  <c r="R157" i="10"/>
  <c r="Q157" i="10"/>
  <c r="I157" i="10"/>
  <c r="D157" i="10"/>
  <c r="G157" i="10" s="1"/>
  <c r="L157" i="10" s="1"/>
  <c r="N155" i="10"/>
  <c r="F153" i="10"/>
  <c r="K153" i="10" s="1"/>
  <c r="C153" i="10"/>
  <c r="C152" i="10"/>
  <c r="W150" i="10"/>
  <c r="G150" i="10"/>
  <c r="L150" i="10" s="1"/>
  <c r="M150" i="10" s="1"/>
  <c r="D150" i="10"/>
  <c r="W149" i="10"/>
  <c r="I149" i="10"/>
  <c r="D149" i="10"/>
  <c r="G149" i="10" s="1"/>
  <c r="L149" i="10" s="1"/>
  <c r="W148" i="10"/>
  <c r="I148" i="10"/>
  <c r="L148" i="10" s="1"/>
  <c r="M148" i="10" s="1"/>
  <c r="W147" i="10"/>
  <c r="I147" i="10"/>
  <c r="D147" i="10"/>
  <c r="G147" i="10" s="1"/>
  <c r="L147" i="10" s="1"/>
  <c r="M147" i="10" s="1"/>
  <c r="W146" i="10"/>
  <c r="I146" i="10"/>
  <c r="D146" i="10"/>
  <c r="G146" i="10" s="1"/>
  <c r="L146" i="10" s="1"/>
  <c r="M146" i="10" s="1"/>
  <c r="W145" i="10"/>
  <c r="I145" i="10"/>
  <c r="L145" i="10" s="1"/>
  <c r="M145" i="10" s="1"/>
  <c r="G145" i="10"/>
  <c r="D145" i="10"/>
  <c r="W144" i="10"/>
  <c r="I144" i="10"/>
  <c r="G144" i="10"/>
  <c r="L144" i="10" s="1"/>
  <c r="M144" i="10" s="1"/>
  <c r="D144" i="10"/>
  <c r="W143" i="10"/>
  <c r="I143" i="10"/>
  <c r="D143" i="10"/>
  <c r="G143" i="10" s="1"/>
  <c r="L143" i="10" s="1"/>
  <c r="M143" i="10" s="1"/>
  <c r="A143" i="10"/>
  <c r="A144" i="10" s="1"/>
  <c r="A145" i="10" s="1"/>
  <c r="A146" i="10" s="1"/>
  <c r="A147" i="10" s="1"/>
  <c r="A148" i="10" s="1"/>
  <c r="A149" i="10" s="1"/>
  <c r="A150" i="10" s="1"/>
  <c r="W142" i="10"/>
  <c r="T142" i="10"/>
  <c r="S142" i="10"/>
  <c r="R142" i="10"/>
  <c r="Q142" i="10"/>
  <c r="I142" i="10"/>
  <c r="D142" i="10"/>
  <c r="G142" i="10" s="1"/>
  <c r="L142" i="10" s="1"/>
  <c r="N140" i="10"/>
  <c r="M138" i="10"/>
  <c r="K138" i="10"/>
  <c r="F138" i="10"/>
  <c r="C138" i="10"/>
  <c r="C137" i="10"/>
  <c r="I135" i="10"/>
  <c r="D135" i="10"/>
  <c r="G135" i="10" s="1"/>
  <c r="L135" i="10" s="1"/>
  <c r="M135" i="10" s="1"/>
  <c r="W134" i="10"/>
  <c r="I134" i="10"/>
  <c r="L134" i="10" s="1"/>
  <c r="M134" i="10" s="1"/>
  <c r="G134" i="10"/>
  <c r="D134" i="10"/>
  <c r="W133" i="10"/>
  <c r="I133" i="10"/>
  <c r="G133" i="10"/>
  <c r="L133" i="10" s="1"/>
  <c r="M133" i="10" s="1"/>
  <c r="D133" i="10"/>
  <c r="W132" i="10"/>
  <c r="I132" i="10"/>
  <c r="G132" i="10"/>
  <c r="L132" i="10" s="1"/>
  <c r="M132" i="10" s="1"/>
  <c r="W131" i="10"/>
  <c r="I131" i="10"/>
  <c r="D131" i="10"/>
  <c r="G131" i="10" s="1"/>
  <c r="L131" i="10" s="1"/>
  <c r="M131" i="10" s="1"/>
  <c r="W130" i="10"/>
  <c r="M130" i="10"/>
  <c r="L130" i="10"/>
  <c r="I130" i="10"/>
  <c r="W129" i="10"/>
  <c r="I129" i="10"/>
  <c r="L129" i="10" s="1"/>
  <c r="G129" i="10"/>
  <c r="D129" i="10"/>
  <c r="W128" i="10"/>
  <c r="I128" i="10"/>
  <c r="G128" i="10"/>
  <c r="L128" i="10" s="1"/>
  <c r="M128" i="10" s="1"/>
  <c r="D128" i="10"/>
  <c r="A128" i="10"/>
  <c r="A129" i="10" s="1"/>
  <c r="A130" i="10" s="1"/>
  <c r="A131" i="10" s="1"/>
  <c r="A132" i="10" s="1"/>
  <c r="A133" i="10" s="1"/>
  <c r="A134" i="10" s="1"/>
  <c r="W127" i="10"/>
  <c r="T127" i="10"/>
  <c r="S127" i="10"/>
  <c r="R127" i="10"/>
  <c r="Q127" i="10"/>
  <c r="I127" i="10"/>
  <c r="D127" i="10"/>
  <c r="G127" i="10" s="1"/>
  <c r="L127" i="10" s="1"/>
  <c r="N125" i="10"/>
  <c r="N728" i="10" s="1"/>
  <c r="K125" i="10"/>
  <c r="W122" i="10"/>
  <c r="T122" i="10"/>
  <c r="S122" i="10"/>
  <c r="R122" i="10"/>
  <c r="Q122" i="10"/>
  <c r="M122" i="10"/>
  <c r="M120" i="10" s="1"/>
  <c r="D122" i="10"/>
  <c r="G122" i="10" s="1"/>
  <c r="N120" i="10"/>
  <c r="N727" i="10" s="1"/>
  <c r="L120" i="10"/>
  <c r="L727" i="10" s="1"/>
  <c r="K120" i="10"/>
  <c r="W118" i="10"/>
  <c r="M118" i="10"/>
  <c r="A118" i="10"/>
  <c r="W117" i="10"/>
  <c r="M117" i="10"/>
  <c r="A117" i="10"/>
  <c r="W116" i="10"/>
  <c r="T116" i="10"/>
  <c r="S116" i="10"/>
  <c r="F436" i="10" s="1"/>
  <c r="L436" i="10" s="1"/>
  <c r="M436" i="10" s="1"/>
  <c r="R116" i="10"/>
  <c r="F431" i="10" s="1"/>
  <c r="L431" i="10" s="1"/>
  <c r="M431" i="10" s="1"/>
  <c r="Q116" i="10"/>
  <c r="F425" i="10" s="1"/>
  <c r="L425" i="10" s="1"/>
  <c r="M425" i="10" s="1"/>
  <c r="M116" i="10"/>
  <c r="M114" i="10" s="1"/>
  <c r="N114" i="10"/>
  <c r="L114" i="10"/>
  <c r="K114" i="10"/>
  <c r="K726" i="10" s="1"/>
  <c r="M108" i="10"/>
  <c r="L107" i="10"/>
  <c r="M107" i="10" s="1"/>
  <c r="A107" i="10"/>
  <c r="A108" i="10" s="1"/>
  <c r="M106" i="10"/>
  <c r="A106" i="10"/>
  <c r="M105" i="10"/>
  <c r="A105" i="10"/>
  <c r="M104" i="10"/>
  <c r="A104" i="10"/>
  <c r="M103" i="10"/>
  <c r="N102" i="10"/>
  <c r="N722" i="10" s="1"/>
  <c r="L102" i="10"/>
  <c r="L722" i="10" s="1"/>
  <c r="K102" i="10"/>
  <c r="K722" i="10" s="1"/>
  <c r="M100" i="10"/>
  <c r="L99" i="10"/>
  <c r="M99" i="10" s="1"/>
  <c r="M97" i="10" s="1"/>
  <c r="A99" i="10"/>
  <c r="A100" i="10" s="1"/>
  <c r="M98" i="10"/>
  <c r="N97" i="10"/>
  <c r="N721" i="10" s="1"/>
  <c r="L97" i="10"/>
  <c r="L721" i="10" s="1"/>
  <c r="K97" i="10"/>
  <c r="K721" i="10" s="1"/>
  <c r="M95" i="10"/>
  <c r="M94" i="10"/>
  <c r="M93" i="10"/>
  <c r="M92" i="10"/>
  <c r="M91" i="10"/>
  <c r="A91" i="10"/>
  <c r="A92" i="10" s="1"/>
  <c r="A93" i="10" s="1"/>
  <c r="A94" i="10" s="1"/>
  <c r="A95" i="10" s="1"/>
  <c r="M90" i="10"/>
  <c r="M89" i="10" s="1"/>
  <c r="N89" i="10"/>
  <c r="N720" i="10" s="1"/>
  <c r="L89" i="10"/>
  <c r="L720" i="10" s="1"/>
  <c r="K89" i="10"/>
  <c r="K720" i="10" s="1"/>
  <c r="M87" i="10"/>
  <c r="M86" i="10"/>
  <c r="M85" i="10"/>
  <c r="A85" i="10"/>
  <c r="A86" i="10" s="1"/>
  <c r="A87" i="10" s="1"/>
  <c r="M84" i="10"/>
  <c r="M83" i="10" s="1"/>
  <c r="N83" i="10"/>
  <c r="N719" i="10" s="1"/>
  <c r="L83" i="10"/>
  <c r="L719" i="10" s="1"/>
  <c r="K83" i="10"/>
  <c r="K719" i="10" s="1"/>
  <c r="M719" i="10" s="1"/>
  <c r="M81" i="10"/>
  <c r="M80" i="10"/>
  <c r="M77" i="10" s="1"/>
  <c r="A80" i="10"/>
  <c r="A81" i="10" s="1"/>
  <c r="M79" i="10"/>
  <c r="A79" i="10"/>
  <c r="M78" i="10"/>
  <c r="N77" i="10"/>
  <c r="N718" i="10" s="1"/>
  <c r="L77" i="10"/>
  <c r="L718" i="10" s="1"/>
  <c r="K77" i="10"/>
  <c r="K718" i="10" s="1"/>
  <c r="M718" i="10" s="1"/>
  <c r="M75" i="10"/>
  <c r="M74" i="10"/>
  <c r="M73" i="10"/>
  <c r="A73" i="10"/>
  <c r="A74" i="10" s="1"/>
  <c r="A75" i="10" s="1"/>
  <c r="M72" i="10"/>
  <c r="M71" i="10" s="1"/>
  <c r="N71" i="10"/>
  <c r="N717" i="10" s="1"/>
  <c r="L71" i="10"/>
  <c r="L717" i="10" s="1"/>
  <c r="K71" i="10"/>
  <c r="K717" i="10" s="1"/>
  <c r="M69" i="10"/>
  <c r="M68" i="10"/>
  <c r="M67" i="10"/>
  <c r="M66" i="10"/>
  <c r="M65" i="10"/>
  <c r="M64" i="10"/>
  <c r="A64" i="10"/>
  <c r="A65" i="10" s="1"/>
  <c r="A66" i="10" s="1"/>
  <c r="A67" i="10" s="1"/>
  <c r="A68" i="10" s="1"/>
  <c r="A69" i="10" s="1"/>
  <c r="M63" i="10"/>
  <c r="M62" i="10" s="1"/>
  <c r="N62" i="10"/>
  <c r="N716" i="10" s="1"/>
  <c r="L62" i="10"/>
  <c r="L716" i="10" s="1"/>
  <c r="K62" i="10"/>
  <c r="K716" i="10" s="1"/>
  <c r="A45" i="10"/>
  <c r="A43" i="10"/>
  <c r="A41" i="10"/>
  <c r="A39" i="10"/>
  <c r="A37" i="10"/>
  <c r="A35" i="10"/>
  <c r="A31" i="10"/>
  <c r="G20" i="10"/>
  <c r="B57" i="2"/>
  <c r="D817" i="9"/>
  <c r="D815" i="9"/>
  <c r="B813" i="9"/>
  <c r="K811" i="9"/>
  <c r="N810" i="9"/>
  <c r="L809" i="9"/>
  <c r="B805" i="9"/>
  <c r="L801" i="9"/>
  <c r="K798" i="9"/>
  <c r="B796" i="9"/>
  <c r="N793" i="9"/>
  <c r="B786" i="9"/>
  <c r="B776" i="9"/>
  <c r="N749" i="9"/>
  <c r="B744" i="9"/>
  <c r="L742" i="9"/>
  <c r="B739" i="9"/>
  <c r="B732" i="9"/>
  <c r="B724" i="9"/>
  <c r="B714" i="9"/>
  <c r="H710" i="9"/>
  <c r="H708" i="9"/>
  <c r="H706" i="9"/>
  <c r="A678" i="9"/>
  <c r="A679" i="9" s="1"/>
  <c r="I677" i="9"/>
  <c r="I679" i="9" s="1"/>
  <c r="N676" i="9"/>
  <c r="N811" i="9" s="1"/>
  <c r="K676" i="9"/>
  <c r="M674" i="9"/>
  <c r="M673" i="9"/>
  <c r="M672" i="9"/>
  <c r="A672" i="9"/>
  <c r="A673" i="9" s="1"/>
  <c r="A674" i="9" s="1"/>
  <c r="M671" i="9"/>
  <c r="N670" i="9"/>
  <c r="M670" i="9"/>
  <c r="L670" i="9"/>
  <c r="L810" i="9" s="1"/>
  <c r="K670" i="9"/>
  <c r="K810" i="9" s="1"/>
  <c r="M810" i="9" s="1"/>
  <c r="M668" i="9"/>
  <c r="L667" i="9"/>
  <c r="M667" i="9" s="1"/>
  <c r="A667" i="9"/>
  <c r="A668" i="9" s="1"/>
  <c r="M666" i="9"/>
  <c r="N665" i="9"/>
  <c r="N809" i="9" s="1"/>
  <c r="L665" i="9"/>
  <c r="K665" i="9"/>
  <c r="K809" i="9" s="1"/>
  <c r="M662" i="9"/>
  <c r="M661" i="9"/>
  <c r="M660" i="9"/>
  <c r="M659" i="9"/>
  <c r="A659" i="9"/>
  <c r="A660" i="9" s="1"/>
  <c r="A661" i="9" s="1"/>
  <c r="A662" i="9" s="1"/>
  <c r="A663" i="9" s="1"/>
  <c r="M658" i="9"/>
  <c r="M657" i="9"/>
  <c r="A657" i="9"/>
  <c r="A658" i="9" s="1"/>
  <c r="M656" i="9"/>
  <c r="N655" i="9"/>
  <c r="N808" i="9" s="1"/>
  <c r="L655" i="9"/>
  <c r="L808" i="9" s="1"/>
  <c r="K655" i="9"/>
  <c r="K808" i="9" s="1"/>
  <c r="M808" i="9" s="1"/>
  <c r="M653" i="9"/>
  <c r="M652" i="9"/>
  <c r="M651" i="9"/>
  <c r="L650" i="9"/>
  <c r="M650" i="9" s="1"/>
  <c r="M648" i="9"/>
  <c r="H647" i="9"/>
  <c r="L647" i="9" s="1"/>
  <c r="M647" i="9" s="1"/>
  <c r="A647" i="9"/>
  <c r="A648" i="9" s="1"/>
  <c r="A649" i="9" s="1"/>
  <c r="A650" i="9" s="1"/>
  <c r="A651" i="9" s="1"/>
  <c r="A652" i="9" s="1"/>
  <c r="A653" i="9" s="1"/>
  <c r="G646" i="9"/>
  <c r="L646" i="9" s="1"/>
  <c r="M646" i="9" s="1"/>
  <c r="N645" i="9"/>
  <c r="N807" i="9" s="1"/>
  <c r="K645" i="9"/>
  <c r="K807" i="9" s="1"/>
  <c r="M639" i="9"/>
  <c r="A639" i="9"/>
  <c r="L638" i="9"/>
  <c r="M638" i="9" s="1"/>
  <c r="N637" i="9"/>
  <c r="N803" i="9" s="1"/>
  <c r="K637" i="9"/>
  <c r="K803" i="9" s="1"/>
  <c r="M635" i="9"/>
  <c r="L634" i="9"/>
  <c r="M634" i="9" s="1"/>
  <c r="L633" i="9"/>
  <c r="M633" i="9" s="1"/>
  <c r="L632" i="9"/>
  <c r="M632" i="9" s="1"/>
  <c r="A632" i="9"/>
  <c r="A633" i="9" s="1"/>
  <c r="A634" i="9" s="1"/>
  <c r="A635" i="9" s="1"/>
  <c r="L631" i="9"/>
  <c r="N630" i="9"/>
  <c r="N802" i="9" s="1"/>
  <c r="K630" i="9"/>
  <c r="K802" i="9" s="1"/>
  <c r="M628" i="9"/>
  <c r="M627" i="9"/>
  <c r="M626" i="9"/>
  <c r="A626" i="9"/>
  <c r="A627" i="9" s="1"/>
  <c r="A628" i="9" s="1"/>
  <c r="M625" i="9"/>
  <c r="N624" i="9"/>
  <c r="N801" i="9" s="1"/>
  <c r="L624" i="9"/>
  <c r="K624" i="9"/>
  <c r="K801" i="9" s="1"/>
  <c r="M801" i="9" s="1"/>
  <c r="M622" i="9"/>
  <c r="L621" i="9"/>
  <c r="M621" i="9" s="1"/>
  <c r="L620" i="9"/>
  <c r="M620" i="9" s="1"/>
  <c r="L619" i="9"/>
  <c r="M619" i="9" s="1"/>
  <c r="M618" i="9"/>
  <c r="L618" i="9"/>
  <c r="L617" i="9"/>
  <c r="M617" i="9" s="1"/>
  <c r="L616" i="9"/>
  <c r="M616" i="9" s="1"/>
  <c r="L615" i="9"/>
  <c r="M615" i="9" s="1"/>
  <c r="M614" i="9"/>
  <c r="L614" i="9"/>
  <c r="L613" i="9"/>
  <c r="M613" i="9" s="1"/>
  <c r="L612" i="9"/>
  <c r="M612" i="9" s="1"/>
  <c r="M611" i="9"/>
  <c r="L611" i="9"/>
  <c r="A611" i="9"/>
  <c r="A612" i="9" s="1"/>
  <c r="A613" i="9" s="1"/>
  <c r="A614" i="9" s="1"/>
  <c r="A615" i="9" s="1"/>
  <c r="A616" i="9" s="1"/>
  <c r="A617" i="9" s="1"/>
  <c r="A618" i="9" s="1"/>
  <c r="A619" i="9" s="1"/>
  <c r="A620" i="9" s="1"/>
  <c r="A621" i="9" s="1"/>
  <c r="A622" i="9" s="1"/>
  <c r="L610" i="9"/>
  <c r="M610" i="9" s="1"/>
  <c r="A610" i="9"/>
  <c r="L609" i="9"/>
  <c r="M609" i="9" s="1"/>
  <c r="N608" i="9"/>
  <c r="N800" i="9" s="1"/>
  <c r="K608" i="9"/>
  <c r="M605" i="9"/>
  <c r="L604" i="9"/>
  <c r="M604" i="9" s="1"/>
  <c r="L603" i="9"/>
  <c r="M603" i="9" s="1"/>
  <c r="L602" i="9"/>
  <c r="M602" i="9" s="1"/>
  <c r="L601" i="9"/>
  <c r="M601" i="9" s="1"/>
  <c r="L600" i="9"/>
  <c r="M600" i="9" s="1"/>
  <c r="L599" i="9"/>
  <c r="M599" i="9" s="1"/>
  <c r="L598" i="9"/>
  <c r="M598" i="9" s="1"/>
  <c r="L597" i="9"/>
  <c r="M597" i="9" s="1"/>
  <c r="L596" i="9"/>
  <c r="M596" i="9" s="1"/>
  <c r="L595" i="9"/>
  <c r="M595" i="9" s="1"/>
  <c r="M594" i="9"/>
  <c r="L594" i="9"/>
  <c r="L593" i="9"/>
  <c r="M593" i="9" s="1"/>
  <c r="L592" i="9"/>
  <c r="M592" i="9" s="1"/>
  <c r="L591" i="9"/>
  <c r="M591" i="9" s="1"/>
  <c r="M590" i="9"/>
  <c r="M589" i="9"/>
  <c r="L588" i="9"/>
  <c r="M588" i="9" s="1"/>
  <c r="L587" i="9"/>
  <c r="M587" i="9" s="1"/>
  <c r="L585" i="9"/>
  <c r="M585" i="9" s="1"/>
  <c r="M584" i="9"/>
  <c r="L584" i="9"/>
  <c r="L582" i="9"/>
  <c r="M582" i="9" s="1"/>
  <c r="L581" i="9"/>
  <c r="M581" i="9" s="1"/>
  <c r="L580" i="9"/>
  <c r="M580" i="9" s="1"/>
  <c r="L579" i="9"/>
  <c r="M579" i="9" s="1"/>
  <c r="M578" i="9"/>
  <c r="L578" i="9"/>
  <c r="A578" i="9"/>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577" i="9"/>
  <c r="L576" i="9"/>
  <c r="M576" i="9" s="1"/>
  <c r="N575" i="9"/>
  <c r="N799" i="9" s="1"/>
  <c r="K575" i="9"/>
  <c r="K799" i="9" s="1"/>
  <c r="M573" i="9"/>
  <c r="L572" i="9"/>
  <c r="M572" i="9" s="1"/>
  <c r="L570" i="9"/>
  <c r="M570" i="9" s="1"/>
  <c r="N569" i="9"/>
  <c r="N798" i="9" s="1"/>
  <c r="K569" i="9"/>
  <c r="M565" i="9"/>
  <c r="M563" i="9"/>
  <c r="M562" i="9"/>
  <c r="M561" i="9"/>
  <c r="M560" i="9"/>
  <c r="A560" i="9"/>
  <c r="A561" i="9" s="1"/>
  <c r="A562" i="9" s="1"/>
  <c r="A563" i="9" s="1"/>
  <c r="M559" i="9"/>
  <c r="N558" i="9"/>
  <c r="N794" i="9" s="1"/>
  <c r="L558" i="9"/>
  <c r="L794" i="9" s="1"/>
  <c r="K558" i="9"/>
  <c r="K794" i="9" s="1"/>
  <c r="M556" i="9"/>
  <c r="L555" i="9"/>
  <c r="M555" i="9" s="1"/>
  <c r="L554" i="9"/>
  <c r="M554" i="9" s="1"/>
  <c r="L553" i="9"/>
  <c r="M553" i="9" s="1"/>
  <c r="M552" i="9"/>
  <c r="M551" i="9"/>
  <c r="L551" i="9"/>
  <c r="L550" i="9"/>
  <c r="M550" i="9" s="1"/>
  <c r="L549" i="9"/>
  <c r="M549" i="9" s="1"/>
  <c r="L548" i="9"/>
  <c r="M548" i="9" s="1"/>
  <c r="M547" i="9"/>
  <c r="L547" i="9"/>
  <c r="L546" i="9"/>
  <c r="M546" i="9" s="1"/>
  <c r="L545" i="9"/>
  <c r="M545" i="9" s="1"/>
  <c r="M544" i="9"/>
  <c r="L544" i="9"/>
  <c r="A544" i="9"/>
  <c r="A545" i="9" s="1"/>
  <c r="A546" i="9" s="1"/>
  <c r="A547" i="9" s="1"/>
  <c r="A548" i="9" s="1"/>
  <c r="A549" i="9" s="1"/>
  <c r="A550" i="9" s="1"/>
  <c r="A551" i="9" s="1"/>
  <c r="A552" i="9" s="1"/>
  <c r="A553" i="9" s="1"/>
  <c r="A554" i="9" s="1"/>
  <c r="A555" i="9" s="1"/>
  <c r="A556" i="9" s="1"/>
  <c r="L543" i="9"/>
  <c r="M543" i="9" s="1"/>
  <c r="N542" i="9"/>
  <c r="K542" i="9"/>
  <c r="K793" i="9" s="1"/>
  <c r="M539" i="9"/>
  <c r="L537" i="9"/>
  <c r="M537" i="9" s="1"/>
  <c r="L536" i="9"/>
  <c r="M536" i="9" s="1"/>
  <c r="A536" i="9"/>
  <c r="A537" i="9" s="1"/>
  <c r="A538" i="9" s="1"/>
  <c r="A539" i="9" s="1"/>
  <c r="N534" i="9"/>
  <c r="N792" i="9" s="1"/>
  <c r="K534" i="9"/>
  <c r="K792" i="9" s="1"/>
  <c r="M532" i="9"/>
  <c r="F531" i="9"/>
  <c r="L531" i="9" s="1"/>
  <c r="M531" i="9" s="1"/>
  <c r="M530" i="9"/>
  <c r="L530" i="9"/>
  <c r="L529" i="9"/>
  <c r="L528" i="9"/>
  <c r="M528" i="9" s="1"/>
  <c r="A528" i="9"/>
  <c r="A529" i="9" s="1"/>
  <c r="A530" i="9" s="1"/>
  <c r="A531" i="9" s="1"/>
  <c r="A532" i="9" s="1"/>
  <c r="F527" i="9"/>
  <c r="L527" i="9" s="1"/>
  <c r="M527" i="9" s="1"/>
  <c r="N526" i="9"/>
  <c r="N791" i="9" s="1"/>
  <c r="K526" i="9"/>
  <c r="K791" i="9" s="1"/>
  <c r="M524" i="9"/>
  <c r="F523" i="9"/>
  <c r="L523" i="9" s="1"/>
  <c r="M523" i="9" s="1"/>
  <c r="L522" i="9"/>
  <c r="F522" i="9"/>
  <c r="F521" i="9"/>
  <c r="L521" i="9" s="1"/>
  <c r="M521" i="9" s="1"/>
  <c r="L520" i="9"/>
  <c r="M520" i="9" s="1"/>
  <c r="A520" i="9"/>
  <c r="A521" i="9" s="1"/>
  <c r="A522" i="9" s="1"/>
  <c r="A523" i="9" s="1"/>
  <c r="A524" i="9" s="1"/>
  <c r="F519" i="9"/>
  <c r="L519" i="9" s="1"/>
  <c r="M519" i="9" s="1"/>
  <c r="N518" i="9"/>
  <c r="N790" i="9" s="1"/>
  <c r="K518" i="9"/>
  <c r="K790" i="9" s="1"/>
  <c r="M516" i="9"/>
  <c r="F515" i="9"/>
  <c r="L515" i="9" s="1"/>
  <c r="M515" i="9" s="1"/>
  <c r="L514" i="9"/>
  <c r="M514" i="9" s="1"/>
  <c r="F513" i="9"/>
  <c r="L513" i="9" s="1"/>
  <c r="M513" i="9" s="1"/>
  <c r="F512" i="9"/>
  <c r="L512" i="9" s="1"/>
  <c r="M512" i="9" s="1"/>
  <c r="F511" i="9"/>
  <c r="L511" i="9" s="1"/>
  <c r="N510" i="9"/>
  <c r="N789" i="9" s="1"/>
  <c r="K510" i="9"/>
  <c r="K789" i="9" s="1"/>
  <c r="M508" i="9"/>
  <c r="L507" i="9"/>
  <c r="M507" i="9" s="1"/>
  <c r="F507" i="9"/>
  <c r="M506" i="9"/>
  <c r="F506" i="9"/>
  <c r="L506" i="9" s="1"/>
  <c r="M505" i="9"/>
  <c r="L505" i="9"/>
  <c r="M504" i="9"/>
  <c r="L504" i="9"/>
  <c r="L503" i="9"/>
  <c r="M503" i="9" s="1"/>
  <c r="A503" i="9"/>
  <c r="A504" i="9" s="1"/>
  <c r="A505" i="9" s="1"/>
  <c r="A506" i="9" s="1"/>
  <c r="A507" i="9" s="1"/>
  <c r="A508" i="9" s="1"/>
  <c r="L502" i="9"/>
  <c r="M502" i="9" s="1"/>
  <c r="F502" i="9"/>
  <c r="N501" i="9"/>
  <c r="N788" i="9" s="1"/>
  <c r="K501" i="9"/>
  <c r="K788" i="9" s="1"/>
  <c r="M495" i="9"/>
  <c r="M494" i="9"/>
  <c r="L493" i="9"/>
  <c r="M493" i="9" s="1"/>
  <c r="L492" i="9"/>
  <c r="M492" i="9" s="1"/>
  <c r="F492" i="9"/>
  <c r="F491" i="9"/>
  <c r="L491" i="9" s="1"/>
  <c r="M491" i="9" s="1"/>
  <c r="A491" i="9"/>
  <c r="A492" i="9" s="1"/>
  <c r="A493" i="9" s="1"/>
  <c r="F490" i="9"/>
  <c r="L490" i="9" s="1"/>
  <c r="M490" i="9" s="1"/>
  <c r="F489" i="9"/>
  <c r="L489" i="9" s="1"/>
  <c r="M489" i="9" s="1"/>
  <c r="A489" i="9"/>
  <c r="A490" i="9" s="1"/>
  <c r="F488" i="9"/>
  <c r="L488" i="9" s="1"/>
  <c r="N487" i="9"/>
  <c r="N784" i="9" s="1"/>
  <c r="K487" i="9"/>
  <c r="K784" i="9" s="1"/>
  <c r="M485" i="9"/>
  <c r="F484" i="9"/>
  <c r="L484" i="9" s="1"/>
  <c r="M484" i="9" s="1"/>
  <c r="F483" i="9"/>
  <c r="L483" i="9" s="1"/>
  <c r="M483" i="9" s="1"/>
  <c r="L482" i="9"/>
  <c r="M482" i="9" s="1"/>
  <c r="F482" i="9"/>
  <c r="F481" i="9"/>
  <c r="L481" i="9" s="1"/>
  <c r="M481" i="9" s="1"/>
  <c r="F480" i="9"/>
  <c r="L480" i="9" s="1"/>
  <c r="M480" i="9" s="1"/>
  <c r="A480" i="9"/>
  <c r="A481" i="9" s="1"/>
  <c r="A482" i="9" s="1"/>
  <c r="A483" i="9" s="1"/>
  <c r="A484" i="9" s="1"/>
  <c r="A485" i="9" s="1"/>
  <c r="F479" i="9"/>
  <c r="L479" i="9" s="1"/>
  <c r="M479" i="9" s="1"/>
  <c r="N478" i="9"/>
  <c r="N783" i="9" s="1"/>
  <c r="K478" i="9"/>
  <c r="K783" i="9" s="1"/>
  <c r="M476" i="9"/>
  <c r="M475" i="9"/>
  <c r="M474" i="9"/>
  <c r="M473" i="9"/>
  <c r="K473" i="9"/>
  <c r="K469" i="9" s="1"/>
  <c r="K782" i="9" s="1"/>
  <c r="M471" i="9"/>
  <c r="A471" i="9"/>
  <c r="A472" i="9" s="1"/>
  <c r="A473" i="9" s="1"/>
  <c r="A474" i="9" s="1"/>
  <c r="A475" i="9" s="1"/>
  <c r="A476" i="9" s="1"/>
  <c r="M470" i="9"/>
  <c r="L470" i="9"/>
  <c r="N469" i="9"/>
  <c r="N782" i="9" s="1"/>
  <c r="L465" i="9"/>
  <c r="M465" i="9" s="1"/>
  <c r="L464" i="9"/>
  <c r="M464" i="9" s="1"/>
  <c r="F464" i="9"/>
  <c r="F463" i="9"/>
  <c r="L463" i="9" s="1"/>
  <c r="M463" i="9" s="1"/>
  <c r="F462" i="9"/>
  <c r="L462" i="9" s="1"/>
  <c r="M462" i="9" s="1"/>
  <c r="F461" i="9"/>
  <c r="L461" i="9" s="1"/>
  <c r="M461" i="9" s="1"/>
  <c r="F460" i="9"/>
  <c r="L460" i="9" s="1"/>
  <c r="M460" i="9" s="1"/>
  <c r="F459" i="9"/>
  <c r="L459" i="9" s="1"/>
  <c r="M459" i="9" s="1"/>
  <c r="F458" i="9"/>
  <c r="L458" i="9" s="1"/>
  <c r="M458" i="9" s="1"/>
  <c r="F457" i="9"/>
  <c r="L457" i="9" s="1"/>
  <c r="M457" i="9" s="1"/>
  <c r="M456" i="9"/>
  <c r="F456" i="9"/>
  <c r="L456" i="9" s="1"/>
  <c r="F455" i="9"/>
  <c r="L455" i="9" s="1"/>
  <c r="M455" i="9" s="1"/>
  <c r="L454" i="9"/>
  <c r="M454" i="9" s="1"/>
  <c r="F454" i="9"/>
  <c r="F453" i="9"/>
  <c r="L453" i="9" s="1"/>
  <c r="M453" i="9" s="1"/>
  <c r="A453" i="9"/>
  <c r="A454" i="9" s="1"/>
  <c r="A455" i="9" s="1"/>
  <c r="A456" i="9" s="1"/>
  <c r="A457" i="9" s="1"/>
  <c r="A458" i="9" s="1"/>
  <c r="A459" i="9" s="1"/>
  <c r="A460" i="9" s="1"/>
  <c r="A461" i="9" s="1"/>
  <c r="A462" i="9" s="1"/>
  <c r="A463" i="9" s="1"/>
  <c r="A464" i="9" s="1"/>
  <c r="A465" i="9" s="1"/>
  <c r="A466" i="9" s="1"/>
  <c r="F452" i="9"/>
  <c r="L452" i="9" s="1"/>
  <c r="M452" i="9" s="1"/>
  <c r="A452" i="9"/>
  <c r="F451" i="9"/>
  <c r="L451" i="9" s="1"/>
  <c r="N450" i="9"/>
  <c r="N781" i="9" s="1"/>
  <c r="K450" i="9"/>
  <c r="K781" i="9" s="1"/>
  <c r="M448" i="9"/>
  <c r="M447" i="9"/>
  <c r="A445" i="9"/>
  <c r="A446" i="9" s="1"/>
  <c r="A447" i="9" s="1"/>
  <c r="A448" i="9" s="1"/>
  <c r="N443" i="9"/>
  <c r="N780" i="9" s="1"/>
  <c r="K443" i="9"/>
  <c r="K780" i="9" s="1"/>
  <c r="M441" i="9"/>
  <c r="M440" i="9"/>
  <c r="L440" i="9"/>
  <c r="F439" i="9"/>
  <c r="K439" i="9" s="1"/>
  <c r="M439" i="9" s="1"/>
  <c r="F438" i="9"/>
  <c r="L438" i="9" s="1"/>
  <c r="M438" i="9" s="1"/>
  <c r="A437" i="9"/>
  <c r="A438" i="9" s="1"/>
  <c r="A439" i="9" s="1"/>
  <c r="A440" i="9" s="1"/>
  <c r="A441" i="9" s="1"/>
  <c r="N435" i="9"/>
  <c r="N779" i="9" s="1"/>
  <c r="M433" i="9"/>
  <c r="M432" i="9"/>
  <c r="M430" i="9"/>
  <c r="L430" i="9"/>
  <c r="M429" i="9"/>
  <c r="F424" i="9"/>
  <c r="L424" i="9" s="1"/>
  <c r="M424" i="9" s="1"/>
  <c r="A424" i="9"/>
  <c r="A425" i="9" s="1"/>
  <c r="A426" i="9" s="1"/>
  <c r="A427" i="9" s="1"/>
  <c r="A428" i="9" s="1"/>
  <c r="A429" i="9" s="1"/>
  <c r="A430" i="9" s="1"/>
  <c r="A431" i="9" s="1"/>
  <c r="A432" i="9" s="1"/>
  <c r="A433" i="9" s="1"/>
  <c r="F423" i="9"/>
  <c r="L423" i="9" s="1"/>
  <c r="N422" i="9"/>
  <c r="N778" i="9" s="1"/>
  <c r="K422" i="9"/>
  <c r="K778" i="9" s="1"/>
  <c r="M416" i="9"/>
  <c r="M415" i="9"/>
  <c r="A415" i="9"/>
  <c r="A416" i="9" s="1"/>
  <c r="M414" i="9"/>
  <c r="A414" i="9"/>
  <c r="F413" i="9"/>
  <c r="L413" i="9" s="1"/>
  <c r="N412" i="9"/>
  <c r="N752" i="9" s="1"/>
  <c r="K412" i="9"/>
  <c r="K752" i="9" s="1"/>
  <c r="M410" i="9"/>
  <c r="M409" i="9"/>
  <c r="A409" i="9"/>
  <c r="A410" i="9" s="1"/>
  <c r="M408" i="9"/>
  <c r="N407" i="9"/>
  <c r="N751" i="9" s="1"/>
  <c r="L407" i="9"/>
  <c r="L751" i="9" s="1"/>
  <c r="K407" i="9"/>
  <c r="K751" i="9" s="1"/>
  <c r="M405" i="9"/>
  <c r="M404" i="9"/>
  <c r="M403" i="9"/>
  <c r="A403" i="9"/>
  <c r="A404" i="9" s="1"/>
  <c r="A405" i="9" s="1"/>
  <c r="L402" i="9"/>
  <c r="N401" i="9"/>
  <c r="N750" i="9" s="1"/>
  <c r="K401" i="9"/>
  <c r="K750" i="9" s="1"/>
  <c r="M399" i="9"/>
  <c r="M398" i="9"/>
  <c r="A398" i="9"/>
  <c r="A399" i="9" s="1"/>
  <c r="L397" i="9"/>
  <c r="N396" i="9"/>
  <c r="K396" i="9"/>
  <c r="K749" i="9" s="1"/>
  <c r="M394" i="9"/>
  <c r="M393" i="9"/>
  <c r="M392" i="9"/>
  <c r="M391" i="9"/>
  <c r="M390" i="9"/>
  <c r="A390" i="9"/>
  <c r="A391" i="9" s="1"/>
  <c r="A392" i="9" s="1"/>
  <c r="A393" i="9" s="1"/>
  <c r="A394" i="9" s="1"/>
  <c r="M389" i="9"/>
  <c r="N388" i="9"/>
  <c r="N748" i="9" s="1"/>
  <c r="L388" i="9"/>
  <c r="L748" i="9" s="1"/>
  <c r="K388" i="9"/>
  <c r="K748" i="9" s="1"/>
  <c r="M748" i="9" s="1"/>
  <c r="M386" i="9"/>
  <c r="M385" i="9"/>
  <c r="M384" i="9"/>
  <c r="M382" i="9" s="1"/>
  <c r="A384" i="9"/>
  <c r="A385" i="9" s="1"/>
  <c r="A386" i="9" s="1"/>
  <c r="M383" i="9"/>
  <c r="N382" i="9"/>
  <c r="N747" i="9" s="1"/>
  <c r="L382" i="9"/>
  <c r="L747" i="9" s="1"/>
  <c r="K382" i="9"/>
  <c r="K747" i="9" s="1"/>
  <c r="M380" i="9"/>
  <c r="M379" i="9"/>
  <c r="M378" i="9"/>
  <c r="M377" i="9"/>
  <c r="M376" i="9"/>
  <c r="A376" i="9"/>
  <c r="A377" i="9" s="1"/>
  <c r="A378" i="9" s="1"/>
  <c r="A379" i="9" s="1"/>
  <c r="A380" i="9" s="1"/>
  <c r="M375" i="9"/>
  <c r="A375" i="9"/>
  <c r="M374" i="9"/>
  <c r="N373" i="9"/>
  <c r="N746" i="9" s="1"/>
  <c r="L373" i="9"/>
  <c r="L746" i="9" s="1"/>
  <c r="K373" i="9"/>
  <c r="K367" i="9"/>
  <c r="M367" i="9" s="1"/>
  <c r="A365" i="9"/>
  <c r="A366" i="9" s="1"/>
  <c r="A367" i="9" s="1"/>
  <c r="F364" i="9"/>
  <c r="K364" i="9" s="1"/>
  <c r="N363" i="9"/>
  <c r="L363" i="9"/>
  <c r="I359" i="9"/>
  <c r="I358" i="9"/>
  <c r="I356" i="9"/>
  <c r="A356" i="9"/>
  <c r="A357" i="9" s="1"/>
  <c r="A358" i="9" s="1"/>
  <c r="A359" i="9" s="1"/>
  <c r="A360" i="9" s="1"/>
  <c r="A361" i="9" s="1"/>
  <c r="I355" i="9"/>
  <c r="I357" i="9" s="1"/>
  <c r="N353" i="9"/>
  <c r="N741" i="9" s="1"/>
  <c r="K353" i="9"/>
  <c r="K741" i="9" s="1"/>
  <c r="M347" i="9"/>
  <c r="M345" i="9" s="1"/>
  <c r="N345" i="9"/>
  <c r="N737" i="9" s="1"/>
  <c r="L345" i="9"/>
  <c r="L737" i="9" s="1"/>
  <c r="K345" i="9"/>
  <c r="K737" i="9" s="1"/>
  <c r="M737" i="9" s="1"/>
  <c r="W343" i="9"/>
  <c r="L343" i="9"/>
  <c r="M343" i="9" s="1"/>
  <c r="W342" i="9"/>
  <c r="L342" i="9"/>
  <c r="M342" i="9" s="1"/>
  <c r="W341" i="9"/>
  <c r="L341" i="9"/>
  <c r="M341" i="9" s="1"/>
  <c r="W340" i="9"/>
  <c r="L340" i="9"/>
  <c r="M340" i="9" s="1"/>
  <c r="W339" i="9"/>
  <c r="L339" i="9"/>
  <c r="M339" i="9" s="1"/>
  <c r="W338" i="9"/>
  <c r="Q338" i="9"/>
  <c r="L338" i="9"/>
  <c r="M338" i="9" s="1"/>
  <c r="A338" i="9"/>
  <c r="A339" i="9" s="1"/>
  <c r="A340" i="9" s="1"/>
  <c r="A341" i="9" s="1"/>
  <c r="A342" i="9" s="1"/>
  <c r="A343" i="9" s="1"/>
  <c r="W337" i="9"/>
  <c r="L337" i="9"/>
  <c r="M337" i="9" s="1"/>
  <c r="N335" i="9"/>
  <c r="N736" i="9" s="1"/>
  <c r="K335" i="9"/>
  <c r="K736" i="9" s="1"/>
  <c r="W333" i="9"/>
  <c r="L333" i="9"/>
  <c r="M333" i="9" s="1"/>
  <c r="W332" i="9"/>
  <c r="L332" i="9"/>
  <c r="M332" i="9" s="1"/>
  <c r="W331" i="9"/>
  <c r="L331" i="9"/>
  <c r="M331" i="9" s="1"/>
  <c r="W330" i="9"/>
  <c r="L330" i="9"/>
  <c r="M330" i="9" s="1"/>
  <c r="W329" i="9"/>
  <c r="M329" i="9"/>
  <c r="L329" i="9"/>
  <c r="W328" i="9"/>
  <c r="L328" i="9"/>
  <c r="M328" i="9" s="1"/>
  <c r="W327" i="9"/>
  <c r="M327" i="9"/>
  <c r="L327" i="9"/>
  <c r="W326" i="9"/>
  <c r="L326" i="9"/>
  <c r="M326" i="9" s="1"/>
  <c r="W325" i="9"/>
  <c r="L325" i="9"/>
  <c r="M325" i="9" s="1"/>
  <c r="W324" i="9"/>
  <c r="L324" i="9"/>
  <c r="M324" i="9" s="1"/>
  <c r="W323" i="9"/>
  <c r="M323" i="9"/>
  <c r="L323" i="9"/>
  <c r="W322" i="9"/>
  <c r="L322" i="9"/>
  <c r="M322" i="9" s="1"/>
  <c r="W321" i="9"/>
  <c r="L321" i="9"/>
  <c r="M321" i="9" s="1"/>
  <c r="W320" i="9"/>
  <c r="L320" i="9"/>
  <c r="M320" i="9" s="1"/>
  <c r="W319" i="9"/>
  <c r="L319" i="9"/>
  <c r="M319" i="9" s="1"/>
  <c r="A319" i="9"/>
  <c r="A320" i="9" s="1"/>
  <c r="A321" i="9" s="1"/>
  <c r="A322" i="9" s="1"/>
  <c r="A323" i="9" s="1"/>
  <c r="A324" i="9" s="1"/>
  <c r="A325" i="9" s="1"/>
  <c r="A326" i="9" s="1"/>
  <c r="A327" i="9" s="1"/>
  <c r="A328" i="9" s="1"/>
  <c r="A329" i="9" s="1"/>
  <c r="A330" i="9" s="1"/>
  <c r="A331" i="9" s="1"/>
  <c r="A332" i="9" s="1"/>
  <c r="A333" i="9" s="1"/>
  <c r="W318" i="9"/>
  <c r="M318" i="9"/>
  <c r="L318" i="9"/>
  <c r="N316" i="9"/>
  <c r="N735" i="9" s="1"/>
  <c r="K316" i="9"/>
  <c r="K735" i="9" s="1"/>
  <c r="W314" i="9"/>
  <c r="L314" i="9"/>
  <c r="M314" i="9" s="1"/>
  <c r="W313" i="9"/>
  <c r="L313" i="9"/>
  <c r="M313" i="9" s="1"/>
  <c r="W312" i="9"/>
  <c r="M312" i="9"/>
  <c r="L312" i="9"/>
  <c r="W311" i="9"/>
  <c r="L311" i="9"/>
  <c r="M311" i="9" s="1"/>
  <c r="W310" i="9"/>
  <c r="L310" i="9"/>
  <c r="M310" i="9" s="1"/>
  <c r="W309" i="9"/>
  <c r="M309" i="9"/>
  <c r="L309" i="9"/>
  <c r="W308" i="9"/>
  <c r="L308" i="9"/>
  <c r="M308" i="9" s="1"/>
  <c r="W307" i="9"/>
  <c r="L307" i="9"/>
  <c r="M307" i="9" s="1"/>
  <c r="W306" i="9"/>
  <c r="M306" i="9"/>
  <c r="L306" i="9"/>
  <c r="L302" i="9" s="1"/>
  <c r="W305" i="9"/>
  <c r="M305" i="9"/>
  <c r="L305" i="9"/>
  <c r="A305" i="9"/>
  <c r="A306" i="9" s="1"/>
  <c r="A307" i="9" s="1"/>
  <c r="A308" i="9" s="1"/>
  <c r="A309" i="9" s="1"/>
  <c r="A310" i="9" s="1"/>
  <c r="A311" i="9" s="1"/>
  <c r="A312" i="9" s="1"/>
  <c r="A313" i="9" s="1"/>
  <c r="A314" i="9" s="1"/>
  <c r="W304" i="9"/>
  <c r="L304" i="9"/>
  <c r="M304" i="9" s="1"/>
  <c r="N302" i="9"/>
  <c r="N734" i="9" s="1"/>
  <c r="K302" i="9"/>
  <c r="K734" i="9" s="1"/>
  <c r="F293" i="9"/>
  <c r="C293" i="9"/>
  <c r="K293" i="9" s="1"/>
  <c r="C292" i="9"/>
  <c r="W290" i="9"/>
  <c r="I290" i="9"/>
  <c r="G290" i="9"/>
  <c r="W289" i="9"/>
  <c r="I289" i="9"/>
  <c r="L289" i="9" s="1"/>
  <c r="N287" i="9"/>
  <c r="F285" i="9"/>
  <c r="C285" i="9"/>
  <c r="K285" i="9" s="1"/>
  <c r="C284" i="9"/>
  <c r="W282" i="9"/>
  <c r="L282" i="9"/>
  <c r="M282" i="9" s="1"/>
  <c r="I282" i="9"/>
  <c r="G282" i="9"/>
  <c r="W281" i="9"/>
  <c r="I281" i="9"/>
  <c r="L281" i="9" s="1"/>
  <c r="M281" i="9" s="1"/>
  <c r="A281" i="9"/>
  <c r="A282" i="9" s="1"/>
  <c r="W280" i="9"/>
  <c r="I280" i="9"/>
  <c r="L280" i="9" s="1"/>
  <c r="M280" i="9" s="1"/>
  <c r="G280" i="9"/>
  <c r="N278" i="9"/>
  <c r="F276" i="9"/>
  <c r="C276" i="9"/>
  <c r="C275" i="9"/>
  <c r="W273" i="9"/>
  <c r="I273" i="9"/>
  <c r="G273" i="9"/>
  <c r="W272" i="9"/>
  <c r="I272" i="9"/>
  <c r="G272" i="9"/>
  <c r="W271" i="9"/>
  <c r="L271" i="9"/>
  <c r="I271" i="9"/>
  <c r="G271" i="9"/>
  <c r="N269" i="9"/>
  <c r="F267" i="9"/>
  <c r="C267" i="9"/>
  <c r="C266" i="9"/>
  <c r="W265" i="9"/>
  <c r="W264" i="9"/>
  <c r="I264" i="9"/>
  <c r="G264" i="9"/>
  <c r="W263" i="9"/>
  <c r="I263" i="9"/>
  <c r="G263" i="9"/>
  <c r="L263" i="9" s="1"/>
  <c r="M263" i="9" s="1"/>
  <c r="W262" i="9"/>
  <c r="I262" i="9"/>
  <c r="G262" i="9"/>
  <c r="A262" i="9"/>
  <c r="A263" i="9" s="1"/>
  <c r="A264" i="9" s="1"/>
  <c r="W261" i="9"/>
  <c r="L261" i="9"/>
  <c r="I261" i="9"/>
  <c r="G261" i="9"/>
  <c r="F535" i="9" s="1"/>
  <c r="F538" i="9" s="1"/>
  <c r="L538" i="9" s="1"/>
  <c r="M538" i="9" s="1"/>
  <c r="N259" i="9"/>
  <c r="F257" i="9"/>
  <c r="K257" i="9" s="1"/>
  <c r="M257" i="9" s="1"/>
  <c r="C257" i="9"/>
  <c r="C256" i="9"/>
  <c r="W254" i="9"/>
  <c r="I254" i="9"/>
  <c r="D254" i="9"/>
  <c r="G254" i="9" s="1"/>
  <c r="W253" i="9"/>
  <c r="I253" i="9"/>
  <c r="G253" i="9"/>
  <c r="L253" i="9" s="1"/>
  <c r="M253" i="9" s="1"/>
  <c r="D253" i="9"/>
  <c r="W252" i="9"/>
  <c r="L252" i="9"/>
  <c r="M252" i="9" s="1"/>
  <c r="I252" i="9"/>
  <c r="W251" i="9"/>
  <c r="L251" i="9"/>
  <c r="M251" i="9" s="1"/>
  <c r="I251" i="9"/>
  <c r="W250" i="9"/>
  <c r="I250" i="9"/>
  <c r="D250" i="9"/>
  <c r="G250" i="9" s="1"/>
  <c r="W249" i="9"/>
  <c r="I249" i="9"/>
  <c r="G249" i="9"/>
  <c r="D249" i="9"/>
  <c r="A249" i="9"/>
  <c r="A250" i="9" s="1"/>
  <c r="A251" i="9" s="1"/>
  <c r="A252" i="9" s="1"/>
  <c r="A253" i="9" s="1"/>
  <c r="A254" i="9" s="1"/>
  <c r="W248" i="9"/>
  <c r="T248" i="9"/>
  <c r="S248" i="9"/>
  <c r="R248" i="9"/>
  <c r="Q248" i="9"/>
  <c r="I248" i="9"/>
  <c r="D248" i="9"/>
  <c r="G248" i="9" s="1"/>
  <c r="L248" i="9" s="1"/>
  <c r="N246" i="9"/>
  <c r="F243" i="9"/>
  <c r="K243" i="9" s="1"/>
  <c r="K233" i="9" s="1"/>
  <c r="C243" i="9"/>
  <c r="C242" i="9"/>
  <c r="W240" i="9"/>
  <c r="I240" i="9"/>
  <c r="G240" i="9"/>
  <c r="D240" i="9"/>
  <c r="W239" i="9"/>
  <c r="I239" i="9"/>
  <c r="D239" i="9"/>
  <c r="G239" i="9" s="1"/>
  <c r="L239" i="9" s="1"/>
  <c r="W238" i="9"/>
  <c r="L238" i="9"/>
  <c r="M238" i="9" s="1"/>
  <c r="I238" i="9"/>
  <c r="W237" i="9"/>
  <c r="I237" i="9"/>
  <c r="D237" i="9"/>
  <c r="G237" i="9" s="1"/>
  <c r="L237" i="9" s="1"/>
  <c r="M237" i="9" s="1"/>
  <c r="W236" i="9"/>
  <c r="I236" i="9"/>
  <c r="D236" i="9"/>
  <c r="G236" i="9" s="1"/>
  <c r="L236" i="9" s="1"/>
  <c r="M236" i="9" s="1"/>
  <c r="A236" i="9"/>
  <c r="A237" i="9" s="1"/>
  <c r="A238" i="9" s="1"/>
  <c r="A239" i="9" s="1"/>
  <c r="A240" i="9" s="1"/>
  <c r="W235" i="9"/>
  <c r="T235" i="9"/>
  <c r="S235" i="9"/>
  <c r="R235" i="9"/>
  <c r="Q235" i="9"/>
  <c r="L235" i="9"/>
  <c r="I235" i="9"/>
  <c r="D235" i="9"/>
  <c r="G235" i="9" s="1"/>
  <c r="N233" i="9"/>
  <c r="F231" i="9"/>
  <c r="C231" i="9"/>
  <c r="C230" i="9"/>
  <c r="W228" i="9"/>
  <c r="I228" i="9"/>
  <c r="D228" i="9"/>
  <c r="G228" i="9" s="1"/>
  <c r="W227" i="9"/>
  <c r="L227" i="9"/>
  <c r="I227" i="9"/>
  <c r="G227" i="9"/>
  <c r="D227" i="9"/>
  <c r="W226" i="9"/>
  <c r="I226" i="9"/>
  <c r="G226" i="9"/>
  <c r="L226" i="9" s="1"/>
  <c r="M226" i="9" s="1"/>
  <c r="D226" i="9"/>
  <c r="W225" i="9"/>
  <c r="I225" i="9"/>
  <c r="D225" i="9"/>
  <c r="G225" i="9" s="1"/>
  <c r="W224" i="9"/>
  <c r="I224" i="9"/>
  <c r="D224" i="9"/>
  <c r="G224" i="9" s="1"/>
  <c r="W223" i="9"/>
  <c r="I223" i="9"/>
  <c r="G223" i="9"/>
  <c r="L223" i="9" s="1"/>
  <c r="M223" i="9" s="1"/>
  <c r="D223" i="9"/>
  <c r="A223" i="9"/>
  <c r="A224" i="9" s="1"/>
  <c r="A225" i="9" s="1"/>
  <c r="A226" i="9" s="1"/>
  <c r="A227" i="9" s="1"/>
  <c r="A228" i="9" s="1"/>
  <c r="W222" i="9"/>
  <c r="T222" i="9"/>
  <c r="S222" i="9"/>
  <c r="R222" i="9"/>
  <c r="Q222" i="9"/>
  <c r="I222" i="9"/>
  <c r="D222" i="9"/>
  <c r="G222" i="9" s="1"/>
  <c r="L222" i="9" s="1"/>
  <c r="M222" i="9" s="1"/>
  <c r="N220" i="9"/>
  <c r="F218" i="9"/>
  <c r="C218" i="9"/>
  <c r="K218" i="9" s="1"/>
  <c r="C217" i="9"/>
  <c r="W215" i="9"/>
  <c r="I215" i="9"/>
  <c r="D215" i="9"/>
  <c r="G215" i="9" s="1"/>
  <c r="W214" i="9"/>
  <c r="I214" i="9"/>
  <c r="D214" i="9"/>
  <c r="G214" i="9" s="1"/>
  <c r="L214" i="9" s="1"/>
  <c r="W213" i="9"/>
  <c r="I213" i="9"/>
  <c r="L213" i="9" s="1"/>
  <c r="M213" i="9" s="1"/>
  <c r="W212" i="9"/>
  <c r="I212" i="9"/>
  <c r="D212" i="9"/>
  <c r="G212" i="9" s="1"/>
  <c r="W211" i="9"/>
  <c r="I211" i="9"/>
  <c r="L211" i="9" s="1"/>
  <c r="M211" i="9" s="1"/>
  <c r="D211" i="9"/>
  <c r="G211" i="9" s="1"/>
  <c r="W210" i="9"/>
  <c r="I210" i="9"/>
  <c r="D210" i="9"/>
  <c r="G210" i="9" s="1"/>
  <c r="L210" i="9" s="1"/>
  <c r="M210" i="9" s="1"/>
  <c r="A210" i="9"/>
  <c r="A211" i="9" s="1"/>
  <c r="A212" i="9" s="1"/>
  <c r="A213" i="9" s="1"/>
  <c r="A214" i="9" s="1"/>
  <c r="A215" i="9" s="1"/>
  <c r="W209" i="9"/>
  <c r="T209" i="9"/>
  <c r="S209" i="9"/>
  <c r="R209" i="9"/>
  <c r="Q209" i="9"/>
  <c r="I209" i="9"/>
  <c r="D209" i="9"/>
  <c r="G209" i="9" s="1"/>
  <c r="L209" i="9" s="1"/>
  <c r="N207" i="9"/>
  <c r="F205" i="9"/>
  <c r="C205" i="9"/>
  <c r="K205" i="9" s="1"/>
  <c r="M205" i="9" s="1"/>
  <c r="C204" i="9"/>
  <c r="W202" i="9"/>
  <c r="I202" i="9"/>
  <c r="D202" i="9"/>
  <c r="G202" i="9" s="1"/>
  <c r="L202" i="9" s="1"/>
  <c r="M202" i="9" s="1"/>
  <c r="W201" i="9"/>
  <c r="I201" i="9"/>
  <c r="D201" i="9"/>
  <c r="G201" i="9" s="1"/>
  <c r="W200" i="9"/>
  <c r="I200" i="9"/>
  <c r="D200" i="9"/>
  <c r="G200" i="9" s="1"/>
  <c r="L200" i="9" s="1"/>
  <c r="M200" i="9" s="1"/>
  <c r="A200" i="9"/>
  <c r="A201" i="9" s="1"/>
  <c r="A202" i="9" s="1"/>
  <c r="W199" i="9"/>
  <c r="T199" i="9"/>
  <c r="S199" i="9"/>
  <c r="R199" i="9"/>
  <c r="Q199" i="9"/>
  <c r="M199" i="9"/>
  <c r="I199" i="9"/>
  <c r="D199" i="9"/>
  <c r="G199" i="9" s="1"/>
  <c r="L199" i="9" s="1"/>
  <c r="N197" i="9"/>
  <c r="F194" i="9"/>
  <c r="C194" i="9"/>
  <c r="C193" i="9"/>
  <c r="W191" i="9"/>
  <c r="I191" i="9"/>
  <c r="D191" i="9"/>
  <c r="G191" i="9" s="1"/>
  <c r="W190" i="9"/>
  <c r="I190" i="9"/>
  <c r="D190" i="9"/>
  <c r="G190" i="9" s="1"/>
  <c r="L190" i="9" s="1"/>
  <c r="W189" i="9"/>
  <c r="I189" i="9"/>
  <c r="L189" i="9" s="1"/>
  <c r="M189" i="9" s="1"/>
  <c r="W188" i="9"/>
  <c r="M188" i="9"/>
  <c r="I188" i="9"/>
  <c r="D188" i="9"/>
  <c r="G188" i="9" s="1"/>
  <c r="L188" i="9" s="1"/>
  <c r="W187" i="9"/>
  <c r="I187" i="9"/>
  <c r="D187" i="9"/>
  <c r="G187" i="9" s="1"/>
  <c r="L187" i="9" s="1"/>
  <c r="M187" i="9" s="1"/>
  <c r="W186" i="9"/>
  <c r="I186" i="9"/>
  <c r="D186" i="9"/>
  <c r="G186" i="9" s="1"/>
  <c r="L186" i="9" s="1"/>
  <c r="M186" i="9" s="1"/>
  <c r="W185" i="9"/>
  <c r="I185" i="9"/>
  <c r="G185" i="9"/>
  <c r="D185" i="9"/>
  <c r="W184" i="9"/>
  <c r="I184" i="9"/>
  <c r="G184" i="9"/>
  <c r="L184" i="9" s="1"/>
  <c r="M184" i="9" s="1"/>
  <c r="D184" i="9"/>
  <c r="A184" i="9"/>
  <c r="A185" i="9" s="1"/>
  <c r="A186" i="9" s="1"/>
  <c r="A187" i="9" s="1"/>
  <c r="A188" i="9" s="1"/>
  <c r="A189" i="9" s="1"/>
  <c r="A190" i="9" s="1"/>
  <c r="A191" i="9" s="1"/>
  <c r="W183" i="9"/>
  <c r="I183" i="9"/>
  <c r="G183" i="9"/>
  <c r="D183" i="9"/>
  <c r="A183" i="9"/>
  <c r="W182" i="9"/>
  <c r="T182" i="9"/>
  <c r="S182" i="9"/>
  <c r="R182" i="9"/>
  <c r="Q182" i="9"/>
  <c r="I182" i="9"/>
  <c r="D182" i="9"/>
  <c r="G182" i="9" s="1"/>
  <c r="N180" i="9"/>
  <c r="F178" i="9"/>
  <c r="K178" i="9" s="1"/>
  <c r="C178" i="9"/>
  <c r="C177" i="9"/>
  <c r="W175" i="9"/>
  <c r="I175" i="9"/>
  <c r="D175" i="9"/>
  <c r="G175" i="9" s="1"/>
  <c r="W174" i="9"/>
  <c r="L174" i="9"/>
  <c r="M174" i="9" s="1"/>
  <c r="I174" i="9"/>
  <c r="G174" i="9"/>
  <c r="D174" i="9"/>
  <c r="W173" i="9"/>
  <c r="L173" i="9"/>
  <c r="M173" i="9" s="1"/>
  <c r="I173" i="9"/>
  <c r="W172" i="9"/>
  <c r="I172" i="9"/>
  <c r="D172" i="9"/>
  <c r="G172" i="9" s="1"/>
  <c r="L172" i="9" s="1"/>
  <c r="M172" i="9" s="1"/>
  <c r="W171" i="9"/>
  <c r="I171" i="9"/>
  <c r="G171" i="9"/>
  <c r="D171" i="9"/>
  <c r="W170" i="9"/>
  <c r="I170" i="9"/>
  <c r="D170" i="9"/>
  <c r="G170" i="9" s="1"/>
  <c r="W169" i="9"/>
  <c r="I169" i="9"/>
  <c r="G169" i="9"/>
  <c r="L169" i="9" s="1"/>
  <c r="M169" i="9" s="1"/>
  <c r="D169" i="9"/>
  <c r="A169" i="9"/>
  <c r="A170" i="9" s="1"/>
  <c r="A171" i="9" s="1"/>
  <c r="A172" i="9" s="1"/>
  <c r="A173" i="9" s="1"/>
  <c r="A174" i="9" s="1"/>
  <c r="A175" i="9" s="1"/>
  <c r="W168" i="9"/>
  <c r="T168" i="9"/>
  <c r="S168" i="9"/>
  <c r="R168" i="9"/>
  <c r="Q168" i="9"/>
  <c r="I168" i="9"/>
  <c r="D168" i="9"/>
  <c r="G168" i="9" s="1"/>
  <c r="N166" i="9"/>
  <c r="F164" i="9"/>
  <c r="C164" i="9"/>
  <c r="C163" i="9"/>
  <c r="W161" i="9"/>
  <c r="I161" i="9"/>
  <c r="D161" i="9"/>
  <c r="G161" i="9" s="1"/>
  <c r="L161" i="9" s="1"/>
  <c r="M161" i="9" s="1"/>
  <c r="W160" i="9"/>
  <c r="I160" i="9"/>
  <c r="D160" i="9"/>
  <c r="G160" i="9" s="1"/>
  <c r="L160" i="9" s="1"/>
  <c r="W159" i="9"/>
  <c r="I159" i="9"/>
  <c r="D159" i="9"/>
  <c r="G159" i="9" s="1"/>
  <c r="L159" i="9" s="1"/>
  <c r="M159" i="9" s="1"/>
  <c r="A159" i="9"/>
  <c r="A160" i="9" s="1"/>
  <c r="A161" i="9" s="1"/>
  <c r="W158" i="9"/>
  <c r="I158" i="9"/>
  <c r="D158" i="9"/>
  <c r="G158" i="9" s="1"/>
  <c r="A158" i="9"/>
  <c r="W157" i="9"/>
  <c r="T157" i="9"/>
  <c r="S157" i="9"/>
  <c r="R157" i="9"/>
  <c r="Q157" i="9"/>
  <c r="I157" i="9"/>
  <c r="G157" i="9"/>
  <c r="D157" i="9"/>
  <c r="N155" i="9"/>
  <c r="M153" i="9"/>
  <c r="K153" i="9"/>
  <c r="F153" i="9"/>
  <c r="C153" i="9"/>
  <c r="C152" i="9"/>
  <c r="W150" i="9"/>
  <c r="D150" i="9"/>
  <c r="G150" i="9" s="1"/>
  <c r="L150" i="9" s="1"/>
  <c r="M150" i="9" s="1"/>
  <c r="W149" i="9"/>
  <c r="I149" i="9"/>
  <c r="G149" i="9"/>
  <c r="D149" i="9"/>
  <c r="W148" i="9"/>
  <c r="I148" i="9"/>
  <c r="L148" i="9" s="1"/>
  <c r="M148" i="9" s="1"/>
  <c r="W147" i="9"/>
  <c r="I147" i="9"/>
  <c r="G147" i="9"/>
  <c r="D147" i="9"/>
  <c r="W146" i="9"/>
  <c r="I146" i="9"/>
  <c r="G146" i="9"/>
  <c r="D146" i="9"/>
  <c r="W145" i="9"/>
  <c r="I145" i="9"/>
  <c r="G145" i="9"/>
  <c r="D145" i="9"/>
  <c r="W144" i="9"/>
  <c r="I144" i="9"/>
  <c r="G144" i="9"/>
  <c r="L144" i="9" s="1"/>
  <c r="D144" i="9"/>
  <c r="W143" i="9"/>
  <c r="I143" i="9"/>
  <c r="D143" i="9"/>
  <c r="G143" i="9" s="1"/>
  <c r="L143" i="9" s="1"/>
  <c r="M143" i="9" s="1"/>
  <c r="A143" i="9"/>
  <c r="A144" i="9" s="1"/>
  <c r="A145" i="9" s="1"/>
  <c r="A146" i="9" s="1"/>
  <c r="A147" i="9" s="1"/>
  <c r="A148" i="9" s="1"/>
  <c r="A149" i="9" s="1"/>
  <c r="A150" i="9" s="1"/>
  <c r="W142" i="9"/>
  <c r="T142" i="9"/>
  <c r="S142" i="9"/>
  <c r="R142" i="9"/>
  <c r="Q142" i="9"/>
  <c r="I142" i="9"/>
  <c r="D142" i="9"/>
  <c r="G142" i="9" s="1"/>
  <c r="L142" i="9" s="1"/>
  <c r="M142" i="9" s="1"/>
  <c r="N140" i="9"/>
  <c r="K140" i="9"/>
  <c r="F138" i="9"/>
  <c r="C138" i="9"/>
  <c r="C137" i="9"/>
  <c r="I135" i="9"/>
  <c r="D135" i="9"/>
  <c r="G135" i="9" s="1"/>
  <c r="L135" i="9" s="1"/>
  <c r="M135" i="9" s="1"/>
  <c r="W134" i="9"/>
  <c r="I134" i="9"/>
  <c r="D134" i="9"/>
  <c r="G134" i="9" s="1"/>
  <c r="L134" i="9" s="1"/>
  <c r="M134" i="9" s="1"/>
  <c r="W133" i="9"/>
  <c r="M133" i="9"/>
  <c r="I133" i="9"/>
  <c r="D133" i="9"/>
  <c r="G133" i="9" s="1"/>
  <c r="L133" i="9" s="1"/>
  <c r="W132" i="9"/>
  <c r="I132" i="9"/>
  <c r="G132" i="9"/>
  <c r="W131" i="9"/>
  <c r="I131" i="9"/>
  <c r="D131" i="9"/>
  <c r="G131" i="9" s="1"/>
  <c r="W130" i="9"/>
  <c r="I130" i="9"/>
  <c r="L130" i="9" s="1"/>
  <c r="M130" i="9" s="1"/>
  <c r="W129" i="9"/>
  <c r="I129" i="9"/>
  <c r="D129" i="9"/>
  <c r="G129" i="9" s="1"/>
  <c r="A129" i="9"/>
  <c r="A130" i="9" s="1"/>
  <c r="A131" i="9" s="1"/>
  <c r="A132" i="9" s="1"/>
  <c r="A133" i="9" s="1"/>
  <c r="A134" i="9" s="1"/>
  <c r="W128" i="9"/>
  <c r="I128" i="9"/>
  <c r="D128" i="9"/>
  <c r="G128" i="9" s="1"/>
  <c r="A128" i="9"/>
  <c r="W127" i="9"/>
  <c r="T127" i="9"/>
  <c r="S127" i="9"/>
  <c r="R127" i="9"/>
  <c r="Q127" i="9"/>
  <c r="I127" i="9"/>
  <c r="D127" i="9"/>
  <c r="G127" i="9" s="1"/>
  <c r="N125" i="9"/>
  <c r="W122" i="9"/>
  <c r="T122" i="9"/>
  <c r="S122" i="9"/>
  <c r="R122" i="9"/>
  <c r="Q122" i="9"/>
  <c r="M122" i="9"/>
  <c r="M120" i="9" s="1"/>
  <c r="D122" i="9"/>
  <c r="G122" i="9" s="1"/>
  <c r="N120" i="9"/>
  <c r="N727" i="9" s="1"/>
  <c r="L120" i="9"/>
  <c r="L727" i="9" s="1"/>
  <c r="K120" i="9"/>
  <c r="K727" i="9" s="1"/>
  <c r="W118" i="9"/>
  <c r="M118" i="9"/>
  <c r="A118" i="9"/>
  <c r="W117" i="9"/>
  <c r="M117" i="9"/>
  <c r="A117" i="9"/>
  <c r="W116" i="9"/>
  <c r="T116" i="9"/>
  <c r="S116" i="9"/>
  <c r="R116" i="9"/>
  <c r="Q116" i="9"/>
  <c r="M116" i="9"/>
  <c r="N114" i="9"/>
  <c r="N726" i="9" s="1"/>
  <c r="L114" i="9"/>
  <c r="K114" i="9"/>
  <c r="K726" i="9" s="1"/>
  <c r="M108" i="9"/>
  <c r="L107" i="9"/>
  <c r="M107" i="9" s="1"/>
  <c r="M106" i="9"/>
  <c r="A106" i="9"/>
  <c r="A107" i="9" s="1"/>
  <c r="A108" i="9" s="1"/>
  <c r="M105" i="9"/>
  <c r="M104" i="9"/>
  <c r="A104" i="9"/>
  <c r="A105" i="9" s="1"/>
  <c r="M103" i="9"/>
  <c r="N102" i="9"/>
  <c r="N722" i="9" s="1"/>
  <c r="K102" i="9"/>
  <c r="K722" i="9" s="1"/>
  <c r="M100" i="9"/>
  <c r="A100" i="9"/>
  <c r="L99" i="9"/>
  <c r="M99" i="9" s="1"/>
  <c r="M97" i="9" s="1"/>
  <c r="A99" i="9"/>
  <c r="M98" i="9"/>
  <c r="N97" i="9"/>
  <c r="N721" i="9" s="1"/>
  <c r="L97" i="9"/>
  <c r="L721" i="9" s="1"/>
  <c r="K97" i="9"/>
  <c r="K721" i="9" s="1"/>
  <c r="M95" i="9"/>
  <c r="M94" i="9"/>
  <c r="M93" i="9"/>
  <c r="M92" i="9"/>
  <c r="M91" i="9"/>
  <c r="A91" i="9"/>
  <c r="A92" i="9" s="1"/>
  <c r="A93" i="9" s="1"/>
  <c r="A94" i="9" s="1"/>
  <c r="A95" i="9" s="1"/>
  <c r="M90" i="9"/>
  <c r="N89" i="9"/>
  <c r="N720" i="9" s="1"/>
  <c r="L89" i="9"/>
  <c r="L720" i="9" s="1"/>
  <c r="K89" i="9"/>
  <c r="K720" i="9" s="1"/>
  <c r="M87" i="9"/>
  <c r="M86" i="9"/>
  <c r="M85" i="9"/>
  <c r="A85" i="9"/>
  <c r="A86" i="9" s="1"/>
  <c r="A87" i="9" s="1"/>
  <c r="M84" i="9"/>
  <c r="M83" i="9" s="1"/>
  <c r="N83" i="9"/>
  <c r="N719" i="9" s="1"/>
  <c r="L83" i="9"/>
  <c r="L719" i="9" s="1"/>
  <c r="K83" i="9"/>
  <c r="K719" i="9" s="1"/>
  <c r="M81" i="9"/>
  <c r="M80" i="9"/>
  <c r="M79" i="9"/>
  <c r="A79" i="9"/>
  <c r="A80" i="9" s="1"/>
  <c r="A81" i="9" s="1"/>
  <c r="M78" i="9"/>
  <c r="N77" i="9"/>
  <c r="N718" i="9" s="1"/>
  <c r="L77" i="9"/>
  <c r="L718" i="9" s="1"/>
  <c r="K77" i="9"/>
  <c r="K718" i="9" s="1"/>
  <c r="M75" i="9"/>
  <c r="M74" i="9"/>
  <c r="M73" i="9"/>
  <c r="A73" i="9"/>
  <c r="A74" i="9" s="1"/>
  <c r="A75" i="9" s="1"/>
  <c r="M72" i="9"/>
  <c r="N71" i="9"/>
  <c r="N717" i="9" s="1"/>
  <c r="L71" i="9"/>
  <c r="L717" i="9" s="1"/>
  <c r="K71" i="9"/>
  <c r="K717" i="9" s="1"/>
  <c r="M717" i="9" s="1"/>
  <c r="M69" i="9"/>
  <c r="M68" i="9"/>
  <c r="A68" i="9"/>
  <c r="A69" i="9" s="1"/>
  <c r="M67" i="9"/>
  <c r="M66" i="9"/>
  <c r="M65" i="9"/>
  <c r="M64" i="9"/>
  <c r="A64" i="9"/>
  <c r="A65" i="9" s="1"/>
  <c r="A66" i="9" s="1"/>
  <c r="A67" i="9" s="1"/>
  <c r="M63" i="9"/>
  <c r="N62" i="9"/>
  <c r="L62" i="9"/>
  <c r="K62" i="9"/>
  <c r="A45" i="9"/>
  <c r="A43" i="9"/>
  <c r="A41" i="9"/>
  <c r="A39" i="9"/>
  <c r="A37" i="9"/>
  <c r="A35" i="9"/>
  <c r="A31" i="9"/>
  <c r="G20" i="9"/>
  <c r="D817" i="8"/>
  <c r="D815" i="8"/>
  <c r="B813" i="8"/>
  <c r="B805" i="8"/>
  <c r="N803" i="8"/>
  <c r="N800" i="8"/>
  <c r="K798" i="8"/>
  <c r="B796" i="8"/>
  <c r="N792" i="8"/>
  <c r="N789" i="8"/>
  <c r="B786" i="8"/>
  <c r="K782" i="8"/>
  <c r="K780" i="8"/>
  <c r="N779" i="8"/>
  <c r="B776" i="8"/>
  <c r="N749" i="8"/>
  <c r="N746" i="8"/>
  <c r="B744" i="8"/>
  <c r="B739" i="8"/>
  <c r="B732" i="8"/>
  <c r="B724" i="8"/>
  <c r="N719" i="8"/>
  <c r="B714" i="8"/>
  <c r="H710" i="8"/>
  <c r="H708" i="8"/>
  <c r="H706" i="8"/>
  <c r="A678" i="8"/>
  <c r="A679" i="8" s="1"/>
  <c r="I677" i="8"/>
  <c r="I679" i="8" s="1"/>
  <c r="N676" i="8"/>
  <c r="N811" i="8" s="1"/>
  <c r="K676" i="8"/>
  <c r="K811" i="8" s="1"/>
  <c r="M674" i="8"/>
  <c r="M673" i="8"/>
  <c r="M672" i="8"/>
  <c r="A672" i="8"/>
  <c r="A673" i="8" s="1"/>
  <c r="A674" i="8" s="1"/>
  <c r="M671" i="8"/>
  <c r="N670" i="8"/>
  <c r="N810" i="8" s="1"/>
  <c r="L670" i="8"/>
  <c r="L810" i="8" s="1"/>
  <c r="K670" i="8"/>
  <c r="K810" i="8" s="1"/>
  <c r="M668" i="8"/>
  <c r="L667" i="8"/>
  <c r="A667" i="8"/>
  <c r="A668" i="8" s="1"/>
  <c r="M666" i="8"/>
  <c r="N665" i="8"/>
  <c r="N809" i="8" s="1"/>
  <c r="K665" i="8"/>
  <c r="K809" i="8" s="1"/>
  <c r="M662" i="8"/>
  <c r="M661" i="8"/>
  <c r="M660" i="8"/>
  <c r="M659" i="8"/>
  <c r="M658" i="8"/>
  <c r="A658" i="8"/>
  <c r="A659" i="8" s="1"/>
  <c r="A660" i="8" s="1"/>
  <c r="A661" i="8" s="1"/>
  <c r="A662" i="8" s="1"/>
  <c r="A663" i="8" s="1"/>
  <c r="M657" i="8"/>
  <c r="A657" i="8"/>
  <c r="M656" i="8"/>
  <c r="N655" i="8"/>
  <c r="N808" i="8" s="1"/>
  <c r="L655" i="8"/>
  <c r="L808" i="8" s="1"/>
  <c r="K655" i="8"/>
  <c r="K808" i="8" s="1"/>
  <c r="M653" i="8"/>
  <c r="M652" i="8"/>
  <c r="M651" i="8"/>
  <c r="M650" i="8"/>
  <c r="L650" i="8"/>
  <c r="M648" i="8"/>
  <c r="A647" i="8"/>
  <c r="A648" i="8" s="1"/>
  <c r="A649" i="8" s="1"/>
  <c r="A650" i="8" s="1"/>
  <c r="A651" i="8" s="1"/>
  <c r="A652" i="8" s="1"/>
  <c r="A653" i="8" s="1"/>
  <c r="G646" i="8"/>
  <c r="L646" i="8" s="1"/>
  <c r="H647" i="8" s="1"/>
  <c r="L647" i="8" s="1"/>
  <c r="M647" i="8" s="1"/>
  <c r="N645" i="8"/>
  <c r="K645" i="8"/>
  <c r="K807" i="8" s="1"/>
  <c r="M639" i="8"/>
  <c r="A639" i="8"/>
  <c r="L638" i="8"/>
  <c r="M638" i="8" s="1"/>
  <c r="N637" i="8"/>
  <c r="L637" i="8"/>
  <c r="L803" i="8" s="1"/>
  <c r="K637" i="8"/>
  <c r="K803" i="8" s="1"/>
  <c r="M635" i="8"/>
  <c r="L634" i="8"/>
  <c r="M634" i="8" s="1"/>
  <c r="M633" i="8"/>
  <c r="L633" i="8"/>
  <c r="L632" i="8"/>
  <c r="M632" i="8" s="1"/>
  <c r="A632" i="8"/>
  <c r="A633" i="8" s="1"/>
  <c r="A634" i="8" s="1"/>
  <c r="A635" i="8" s="1"/>
  <c r="L631" i="8"/>
  <c r="L630" i="8" s="1"/>
  <c r="L802" i="8" s="1"/>
  <c r="N630" i="8"/>
  <c r="N802" i="8" s="1"/>
  <c r="K630" i="8"/>
  <c r="K802" i="8" s="1"/>
  <c r="M628" i="8"/>
  <c r="M627" i="8"/>
  <c r="M626" i="8"/>
  <c r="A626" i="8"/>
  <c r="A627" i="8" s="1"/>
  <c r="A628" i="8" s="1"/>
  <c r="M625" i="8"/>
  <c r="M624" i="8" s="1"/>
  <c r="N624" i="8"/>
  <c r="L624" i="8"/>
  <c r="L801" i="8" s="1"/>
  <c r="K624" i="8"/>
  <c r="K801" i="8" s="1"/>
  <c r="M801" i="8" s="1"/>
  <c r="M622" i="8"/>
  <c r="L621" i="8"/>
  <c r="M621" i="8" s="1"/>
  <c r="L620" i="8"/>
  <c r="M620" i="8" s="1"/>
  <c r="L619" i="8"/>
  <c r="M619" i="8" s="1"/>
  <c r="M618" i="8"/>
  <c r="L618" i="8"/>
  <c r="L617" i="8"/>
  <c r="M617" i="8" s="1"/>
  <c r="L616" i="8"/>
  <c r="M616" i="8" s="1"/>
  <c r="M615" i="8"/>
  <c r="L615" i="8"/>
  <c r="L614" i="8"/>
  <c r="M614" i="8" s="1"/>
  <c r="L613" i="8"/>
  <c r="M613" i="8" s="1"/>
  <c r="L612" i="8"/>
  <c r="M612" i="8" s="1"/>
  <c r="L611" i="8"/>
  <c r="L610" i="8"/>
  <c r="M610" i="8" s="1"/>
  <c r="A610" i="8"/>
  <c r="A611" i="8" s="1"/>
  <c r="A612" i="8" s="1"/>
  <c r="A613" i="8" s="1"/>
  <c r="A614" i="8" s="1"/>
  <c r="A615" i="8" s="1"/>
  <c r="A616" i="8" s="1"/>
  <c r="A617" i="8" s="1"/>
  <c r="A618" i="8" s="1"/>
  <c r="A619" i="8" s="1"/>
  <c r="A620" i="8" s="1"/>
  <c r="A621" i="8" s="1"/>
  <c r="A622" i="8" s="1"/>
  <c r="L609" i="8"/>
  <c r="M609" i="8" s="1"/>
  <c r="N608" i="8"/>
  <c r="K608" i="8"/>
  <c r="K800" i="8" s="1"/>
  <c r="M605" i="8"/>
  <c r="L604" i="8"/>
  <c r="M604" i="8" s="1"/>
  <c r="M603" i="8"/>
  <c r="L603" i="8"/>
  <c r="L602" i="8"/>
  <c r="M602" i="8" s="1"/>
  <c r="L601" i="8"/>
  <c r="M601" i="8" s="1"/>
  <c r="L600" i="8"/>
  <c r="M600" i="8" s="1"/>
  <c r="M599" i="8"/>
  <c r="L599" i="8"/>
  <c r="L598" i="8"/>
  <c r="M598" i="8" s="1"/>
  <c r="L597" i="8"/>
  <c r="M597" i="8" s="1"/>
  <c r="L596" i="8"/>
  <c r="M596" i="8" s="1"/>
  <c r="M595" i="8"/>
  <c r="L595" i="8"/>
  <c r="L594" i="8"/>
  <c r="M594" i="8" s="1"/>
  <c r="L593" i="8"/>
  <c r="M593" i="8" s="1"/>
  <c r="M592" i="8"/>
  <c r="L592" i="8"/>
  <c r="L591" i="8"/>
  <c r="M591" i="8" s="1"/>
  <c r="M590" i="8"/>
  <c r="M589" i="8"/>
  <c r="L588" i="8"/>
  <c r="M588" i="8" s="1"/>
  <c r="L587" i="8"/>
  <c r="M587" i="8" s="1"/>
  <c r="M585" i="8"/>
  <c r="L585" i="8"/>
  <c r="L584" i="8"/>
  <c r="M584" i="8" s="1"/>
  <c r="L582" i="8"/>
  <c r="M582" i="8" s="1"/>
  <c r="L581" i="8"/>
  <c r="M581" i="8" s="1"/>
  <c r="L580" i="8"/>
  <c r="M580" i="8" s="1"/>
  <c r="M579" i="8"/>
  <c r="L579" i="8"/>
  <c r="L578" i="8"/>
  <c r="M578" i="8" s="1"/>
  <c r="A577" i="8"/>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L576" i="8"/>
  <c r="M576" i="8" s="1"/>
  <c r="N575" i="8"/>
  <c r="N799" i="8" s="1"/>
  <c r="K575" i="8"/>
  <c r="K799" i="8" s="1"/>
  <c r="M573" i="8"/>
  <c r="L572" i="8"/>
  <c r="M572" i="8" s="1"/>
  <c r="L570" i="8"/>
  <c r="M570" i="8" s="1"/>
  <c r="N569" i="8"/>
  <c r="N798" i="8" s="1"/>
  <c r="K569" i="8"/>
  <c r="M565" i="8"/>
  <c r="M563" i="8"/>
  <c r="M562" i="8"/>
  <c r="M561" i="8"/>
  <c r="M560" i="8"/>
  <c r="A560" i="8"/>
  <c r="A561" i="8" s="1"/>
  <c r="A562" i="8" s="1"/>
  <c r="A563" i="8" s="1"/>
  <c r="M559" i="8"/>
  <c r="N558" i="8"/>
  <c r="N794" i="8" s="1"/>
  <c r="L558" i="8"/>
  <c r="L794" i="8" s="1"/>
  <c r="K558" i="8"/>
  <c r="K794" i="8" s="1"/>
  <c r="M556" i="8"/>
  <c r="M555" i="8"/>
  <c r="L555" i="8"/>
  <c r="L554" i="8"/>
  <c r="M554" i="8" s="1"/>
  <c r="L553" i="8"/>
  <c r="M553" i="8" s="1"/>
  <c r="M552" i="8"/>
  <c r="L551" i="8"/>
  <c r="M551" i="8" s="1"/>
  <c r="L550" i="8"/>
  <c r="M550" i="8" s="1"/>
  <c r="L549" i="8"/>
  <c r="M549" i="8" s="1"/>
  <c r="L548" i="8"/>
  <c r="M548" i="8" s="1"/>
  <c r="L547" i="8"/>
  <c r="M547" i="8" s="1"/>
  <c r="L546" i="8"/>
  <c r="M546" i="8" s="1"/>
  <c r="M545" i="8"/>
  <c r="L545" i="8"/>
  <c r="L544" i="8"/>
  <c r="A544" i="8"/>
  <c r="A545" i="8" s="1"/>
  <c r="A546" i="8" s="1"/>
  <c r="A547" i="8" s="1"/>
  <c r="A548" i="8" s="1"/>
  <c r="A549" i="8" s="1"/>
  <c r="A550" i="8" s="1"/>
  <c r="A551" i="8" s="1"/>
  <c r="A552" i="8" s="1"/>
  <c r="A553" i="8" s="1"/>
  <c r="A554" i="8" s="1"/>
  <c r="A555" i="8" s="1"/>
  <c r="A556" i="8" s="1"/>
  <c r="M543" i="8"/>
  <c r="L543" i="8"/>
  <c r="N542" i="8"/>
  <c r="N793" i="8" s="1"/>
  <c r="K542" i="8"/>
  <c r="K793" i="8" s="1"/>
  <c r="M539" i="8"/>
  <c r="L537" i="8"/>
  <c r="M537" i="8" s="1"/>
  <c r="L536" i="8"/>
  <c r="M536" i="8" s="1"/>
  <c r="A536" i="8"/>
  <c r="A537" i="8" s="1"/>
  <c r="A538" i="8" s="1"/>
  <c r="A539" i="8" s="1"/>
  <c r="N534" i="8"/>
  <c r="K534" i="8"/>
  <c r="K792" i="8" s="1"/>
  <c r="M532" i="8"/>
  <c r="F531" i="8"/>
  <c r="L531" i="8" s="1"/>
  <c r="M531" i="8" s="1"/>
  <c r="L530" i="8"/>
  <c r="M530" i="8" s="1"/>
  <c r="A530" i="8"/>
  <c r="A531" i="8" s="1"/>
  <c r="A532" i="8" s="1"/>
  <c r="L529" i="8"/>
  <c r="A529" i="8"/>
  <c r="M528" i="8"/>
  <c r="L528" i="8"/>
  <c r="A528" i="8"/>
  <c r="F527" i="8"/>
  <c r="L527" i="8" s="1"/>
  <c r="M527" i="8" s="1"/>
  <c r="N526" i="8"/>
  <c r="N791" i="8" s="1"/>
  <c r="K526" i="8"/>
  <c r="K791" i="8" s="1"/>
  <c r="M524" i="8"/>
  <c r="F523" i="8"/>
  <c r="L523" i="8" s="1"/>
  <c r="M523" i="8" s="1"/>
  <c r="F522" i="8"/>
  <c r="L522" i="8" s="1"/>
  <c r="M522" i="8" s="1"/>
  <c r="A522" i="8"/>
  <c r="A523" i="8" s="1"/>
  <c r="A524" i="8" s="1"/>
  <c r="F521" i="8"/>
  <c r="L521" i="8" s="1"/>
  <c r="M521" i="8" s="1"/>
  <c r="A521" i="8"/>
  <c r="M520" i="8"/>
  <c r="L520" i="8"/>
  <c r="A520" i="8"/>
  <c r="F519" i="8"/>
  <c r="L519" i="8" s="1"/>
  <c r="M519" i="8" s="1"/>
  <c r="N518" i="8"/>
  <c r="N790" i="8" s="1"/>
  <c r="K518" i="8"/>
  <c r="K790" i="8" s="1"/>
  <c r="M516" i="8"/>
  <c r="F515" i="8"/>
  <c r="L515" i="8" s="1"/>
  <c r="M515" i="8" s="1"/>
  <c r="L514" i="8"/>
  <c r="M514" i="8" s="1"/>
  <c r="F513" i="8"/>
  <c r="L513" i="8" s="1"/>
  <c r="M513" i="8" s="1"/>
  <c r="F512" i="8"/>
  <c r="L512" i="8" s="1"/>
  <c r="M512" i="8" s="1"/>
  <c r="L511" i="8"/>
  <c r="M511" i="8" s="1"/>
  <c r="F511" i="8"/>
  <c r="N510" i="8"/>
  <c r="K510" i="8"/>
  <c r="K789" i="8" s="1"/>
  <c r="M508" i="8"/>
  <c r="F507" i="8"/>
  <c r="L507" i="8" s="1"/>
  <c r="M507" i="8" s="1"/>
  <c r="F506" i="8"/>
  <c r="L506" i="8" s="1"/>
  <c r="M506" i="8" s="1"/>
  <c r="L505" i="8"/>
  <c r="M505" i="8" s="1"/>
  <c r="L504" i="8"/>
  <c r="M504" i="8" s="1"/>
  <c r="L503" i="8"/>
  <c r="M503" i="8" s="1"/>
  <c r="A503" i="8"/>
  <c r="A504" i="8" s="1"/>
  <c r="A505" i="8" s="1"/>
  <c r="A506" i="8" s="1"/>
  <c r="A507" i="8" s="1"/>
  <c r="A508" i="8" s="1"/>
  <c r="F502" i="8"/>
  <c r="L502" i="8" s="1"/>
  <c r="N501" i="8"/>
  <c r="N788" i="8" s="1"/>
  <c r="K501" i="8"/>
  <c r="K788" i="8" s="1"/>
  <c r="M495" i="8"/>
  <c r="M494" i="8"/>
  <c r="L493" i="8"/>
  <c r="M493" i="8" s="1"/>
  <c r="F492" i="8"/>
  <c r="L492" i="8" s="1"/>
  <c r="M492" i="8" s="1"/>
  <c r="F491" i="8"/>
  <c r="L491" i="8" s="1"/>
  <c r="M491" i="8" s="1"/>
  <c r="F490" i="8"/>
  <c r="L490" i="8" s="1"/>
  <c r="M490" i="8" s="1"/>
  <c r="F489" i="8"/>
  <c r="L489" i="8" s="1"/>
  <c r="M489" i="8" s="1"/>
  <c r="A489" i="8"/>
  <c r="A490" i="8" s="1"/>
  <c r="A491" i="8" s="1"/>
  <c r="A492" i="8" s="1"/>
  <c r="A493" i="8" s="1"/>
  <c r="F488" i="8"/>
  <c r="L488" i="8" s="1"/>
  <c r="N487" i="8"/>
  <c r="N784" i="8" s="1"/>
  <c r="K487" i="8"/>
  <c r="K784" i="8" s="1"/>
  <c r="M485" i="8"/>
  <c r="F484" i="8"/>
  <c r="L484" i="8" s="1"/>
  <c r="M484" i="8" s="1"/>
  <c r="L483" i="8"/>
  <c r="M483" i="8" s="1"/>
  <c r="F483" i="8"/>
  <c r="F482" i="8"/>
  <c r="L482" i="8" s="1"/>
  <c r="M482" i="8" s="1"/>
  <c r="F481" i="8"/>
  <c r="L481" i="8" s="1"/>
  <c r="F480" i="8"/>
  <c r="L480" i="8" s="1"/>
  <c r="M480" i="8" s="1"/>
  <c r="A480" i="8"/>
  <c r="A481" i="8" s="1"/>
  <c r="A482" i="8" s="1"/>
  <c r="A483" i="8" s="1"/>
  <c r="A484" i="8" s="1"/>
  <c r="A485" i="8" s="1"/>
  <c r="F479" i="8"/>
  <c r="L479" i="8" s="1"/>
  <c r="M479" i="8" s="1"/>
  <c r="N478" i="8"/>
  <c r="N783" i="8" s="1"/>
  <c r="K478" i="8"/>
  <c r="K783" i="8" s="1"/>
  <c r="M476" i="8"/>
  <c r="M475" i="8"/>
  <c r="M474" i="8"/>
  <c r="K473" i="8"/>
  <c r="M473" i="8" s="1"/>
  <c r="M471" i="8"/>
  <c r="A471" i="8"/>
  <c r="A472" i="8" s="1"/>
  <c r="A473" i="8" s="1"/>
  <c r="A474" i="8" s="1"/>
  <c r="A475" i="8" s="1"/>
  <c r="A476" i="8" s="1"/>
  <c r="L470" i="8"/>
  <c r="M470" i="8" s="1"/>
  <c r="N469" i="8"/>
  <c r="N782" i="8" s="1"/>
  <c r="K469" i="8"/>
  <c r="L465" i="8"/>
  <c r="M465" i="8" s="1"/>
  <c r="F464" i="8"/>
  <c r="L464" i="8" s="1"/>
  <c r="M464" i="8" s="1"/>
  <c r="F463" i="8"/>
  <c r="L463" i="8" s="1"/>
  <c r="M463" i="8" s="1"/>
  <c r="M462" i="8"/>
  <c r="L462" i="8"/>
  <c r="F462" i="8"/>
  <c r="F461" i="8"/>
  <c r="L461" i="8" s="1"/>
  <c r="M461" i="8" s="1"/>
  <c r="F460" i="8"/>
  <c r="L460" i="8" s="1"/>
  <c r="M460" i="8" s="1"/>
  <c r="F459" i="8"/>
  <c r="L459" i="8" s="1"/>
  <c r="M459" i="8" s="1"/>
  <c r="F458" i="8"/>
  <c r="L458" i="8" s="1"/>
  <c r="M458" i="8" s="1"/>
  <c r="F457" i="8"/>
  <c r="L457" i="8" s="1"/>
  <c r="M457" i="8" s="1"/>
  <c r="F456" i="8"/>
  <c r="L456" i="8" s="1"/>
  <c r="M456" i="8" s="1"/>
  <c r="F455" i="8"/>
  <c r="L455" i="8" s="1"/>
  <c r="M455" i="8" s="1"/>
  <c r="F454" i="8"/>
  <c r="L454" i="8" s="1"/>
  <c r="M454" i="8" s="1"/>
  <c r="M453" i="8"/>
  <c r="L453" i="8"/>
  <c r="F453" i="8"/>
  <c r="F452" i="8"/>
  <c r="L452" i="8" s="1"/>
  <c r="M452" i="8" s="1"/>
  <c r="A452" i="8"/>
  <c r="A453" i="8" s="1"/>
  <c r="A454" i="8" s="1"/>
  <c r="A455" i="8" s="1"/>
  <c r="A456" i="8" s="1"/>
  <c r="A457" i="8" s="1"/>
  <c r="A458" i="8" s="1"/>
  <c r="A459" i="8" s="1"/>
  <c r="A460" i="8" s="1"/>
  <c r="A461" i="8" s="1"/>
  <c r="A462" i="8" s="1"/>
  <c r="A463" i="8" s="1"/>
  <c r="A464" i="8" s="1"/>
  <c r="A465" i="8" s="1"/>
  <c r="A466" i="8" s="1"/>
  <c r="F451" i="8"/>
  <c r="L451" i="8" s="1"/>
  <c r="M451" i="8" s="1"/>
  <c r="N450" i="8"/>
  <c r="N781" i="8" s="1"/>
  <c r="K450" i="8"/>
  <c r="K781" i="8" s="1"/>
  <c r="M448" i="8"/>
  <c r="M447" i="8"/>
  <c r="A445" i="8"/>
  <c r="A446" i="8" s="1"/>
  <c r="A447" i="8" s="1"/>
  <c r="A448" i="8" s="1"/>
  <c r="N443" i="8"/>
  <c r="N780" i="8" s="1"/>
  <c r="K443" i="8"/>
  <c r="M441" i="8"/>
  <c r="L440" i="8"/>
  <c r="M440" i="8" s="1"/>
  <c r="A440" i="8"/>
  <c r="A441" i="8" s="1"/>
  <c r="F439" i="8"/>
  <c r="K439" i="8" s="1"/>
  <c r="M439" i="8" s="1"/>
  <c r="F438" i="8"/>
  <c r="L438" i="8" s="1"/>
  <c r="M438" i="8" s="1"/>
  <c r="A437" i="8"/>
  <c r="A438" i="8" s="1"/>
  <c r="A439" i="8" s="1"/>
  <c r="N435" i="8"/>
  <c r="M433" i="8"/>
  <c r="M432" i="8"/>
  <c r="M430" i="8"/>
  <c r="L430" i="8"/>
  <c r="M429" i="8"/>
  <c r="F428" i="8"/>
  <c r="L428" i="8" s="1"/>
  <c r="M428" i="8" s="1"/>
  <c r="A428" i="8"/>
  <c r="A429" i="8" s="1"/>
  <c r="A430" i="8" s="1"/>
  <c r="A431" i="8" s="1"/>
  <c r="A432" i="8" s="1"/>
  <c r="A433" i="8" s="1"/>
  <c r="M427" i="8"/>
  <c r="F427" i="8"/>
  <c r="L427" i="8" s="1"/>
  <c r="F424" i="8"/>
  <c r="L424" i="8" s="1"/>
  <c r="M424" i="8" s="1"/>
  <c r="A424" i="8"/>
  <c r="A425" i="8" s="1"/>
  <c r="A426" i="8" s="1"/>
  <c r="A427" i="8" s="1"/>
  <c r="F423" i="8"/>
  <c r="L423" i="8" s="1"/>
  <c r="M423" i="8" s="1"/>
  <c r="N422" i="8"/>
  <c r="N778" i="8" s="1"/>
  <c r="K422" i="8"/>
  <c r="M416" i="8"/>
  <c r="M415" i="8"/>
  <c r="A415" i="8"/>
  <c r="A416" i="8" s="1"/>
  <c r="M414" i="8"/>
  <c r="A414" i="8"/>
  <c r="F413" i="8"/>
  <c r="L413" i="8" s="1"/>
  <c r="N412" i="8"/>
  <c r="N752" i="8" s="1"/>
  <c r="K412" i="8"/>
  <c r="K752" i="8" s="1"/>
  <c r="M410" i="8"/>
  <c r="M409" i="8"/>
  <c r="M407" i="8" s="1"/>
  <c r="A409" i="8"/>
  <c r="A410" i="8" s="1"/>
  <c r="M408" i="8"/>
  <c r="N407" i="8"/>
  <c r="N751" i="8" s="1"/>
  <c r="L407" i="8"/>
  <c r="L751" i="8" s="1"/>
  <c r="K407" i="8"/>
  <c r="K751" i="8" s="1"/>
  <c r="M751" i="8" s="1"/>
  <c r="M405" i="8"/>
  <c r="M404" i="8"/>
  <c r="M403" i="8"/>
  <c r="A403" i="8"/>
  <c r="A404" i="8" s="1"/>
  <c r="A405" i="8" s="1"/>
  <c r="L402" i="8"/>
  <c r="N401" i="8"/>
  <c r="K401" i="8"/>
  <c r="K750" i="8" s="1"/>
  <c r="M399" i="8"/>
  <c r="A399" i="8"/>
  <c r="M398" i="8"/>
  <c r="A398" i="8"/>
  <c r="L397" i="8"/>
  <c r="M397" i="8" s="1"/>
  <c r="N396" i="8"/>
  <c r="K396" i="8"/>
  <c r="K749" i="8" s="1"/>
  <c r="M394" i="8"/>
  <c r="M393" i="8"/>
  <c r="M392" i="8"/>
  <c r="M391" i="8"/>
  <c r="A391" i="8"/>
  <c r="A392" i="8" s="1"/>
  <c r="A393" i="8" s="1"/>
  <c r="A394" i="8" s="1"/>
  <c r="M390" i="8"/>
  <c r="A390" i="8"/>
  <c r="M389" i="8"/>
  <c r="N388" i="8"/>
  <c r="N748" i="8" s="1"/>
  <c r="L388" i="8"/>
  <c r="L748" i="8" s="1"/>
  <c r="K388" i="8"/>
  <c r="K748" i="8" s="1"/>
  <c r="M748" i="8" s="1"/>
  <c r="M386" i="8"/>
  <c r="M385" i="8"/>
  <c r="M384" i="8"/>
  <c r="A384" i="8"/>
  <c r="A385" i="8" s="1"/>
  <c r="A386" i="8" s="1"/>
  <c r="M383" i="8"/>
  <c r="N382" i="8"/>
  <c r="N747" i="8" s="1"/>
  <c r="L382" i="8"/>
  <c r="L747" i="8" s="1"/>
  <c r="K382" i="8"/>
  <c r="K747" i="8" s="1"/>
  <c r="M380" i="8"/>
  <c r="A380" i="8"/>
  <c r="M379" i="8"/>
  <c r="M378" i="8"/>
  <c r="M377" i="8"/>
  <c r="M376" i="8"/>
  <c r="M375" i="8"/>
  <c r="A375" i="8"/>
  <c r="A376" i="8" s="1"/>
  <c r="A377" i="8" s="1"/>
  <c r="A378" i="8" s="1"/>
  <c r="A379" i="8" s="1"/>
  <c r="M374" i="8"/>
  <c r="N373" i="8"/>
  <c r="L373" i="8"/>
  <c r="L746" i="8" s="1"/>
  <c r="M746" i="8" s="1"/>
  <c r="K373" i="8"/>
  <c r="K746" i="8" s="1"/>
  <c r="K367" i="8"/>
  <c r="M367" i="8" s="1"/>
  <c r="A367" i="8"/>
  <c r="A365" i="8"/>
  <c r="A366" i="8" s="1"/>
  <c r="F364" i="8"/>
  <c r="K364" i="8" s="1"/>
  <c r="N363" i="8"/>
  <c r="N742" i="8" s="1"/>
  <c r="L363" i="8"/>
  <c r="L742" i="8" s="1"/>
  <c r="I359" i="8"/>
  <c r="I358" i="8"/>
  <c r="I356" i="8"/>
  <c r="A356" i="8"/>
  <c r="A357" i="8" s="1"/>
  <c r="A358" i="8" s="1"/>
  <c r="A359" i="8" s="1"/>
  <c r="A360" i="8" s="1"/>
  <c r="A361" i="8" s="1"/>
  <c r="I355" i="8"/>
  <c r="I360" i="8" s="1"/>
  <c r="N353" i="8"/>
  <c r="N369" i="8" s="1"/>
  <c r="K353" i="8"/>
  <c r="K741" i="8" s="1"/>
  <c r="M347" i="8"/>
  <c r="M345" i="8" s="1"/>
  <c r="N345" i="8"/>
  <c r="N737" i="8" s="1"/>
  <c r="L345" i="8"/>
  <c r="L737" i="8" s="1"/>
  <c r="K345" i="8"/>
  <c r="K737" i="8" s="1"/>
  <c r="W343" i="8"/>
  <c r="L343" i="8"/>
  <c r="M343" i="8" s="1"/>
  <c r="W342" i="8"/>
  <c r="L342" i="8"/>
  <c r="M342" i="8" s="1"/>
  <c r="W341" i="8"/>
  <c r="L341" i="8"/>
  <c r="M341" i="8" s="1"/>
  <c r="W340" i="8"/>
  <c r="L340" i="8"/>
  <c r="M340" i="8" s="1"/>
  <c r="W339" i="8"/>
  <c r="M339" i="8"/>
  <c r="L339" i="8"/>
  <c r="W338" i="8"/>
  <c r="Q338" i="8"/>
  <c r="F426" i="8" s="1"/>
  <c r="L426" i="8" s="1"/>
  <c r="M426" i="8" s="1"/>
  <c r="L338" i="8"/>
  <c r="M338" i="8" s="1"/>
  <c r="A338" i="8"/>
  <c r="A339" i="8" s="1"/>
  <c r="A340" i="8" s="1"/>
  <c r="A341" i="8" s="1"/>
  <c r="A342" i="8" s="1"/>
  <c r="A343" i="8" s="1"/>
  <c r="W337" i="8"/>
  <c r="M337" i="8"/>
  <c r="L337" i="8"/>
  <c r="N335" i="8"/>
  <c r="N736" i="8" s="1"/>
  <c r="K335" i="8"/>
  <c r="K736" i="8" s="1"/>
  <c r="W333" i="8"/>
  <c r="L333" i="8"/>
  <c r="M333" i="8" s="1"/>
  <c r="W332" i="8"/>
  <c r="L332" i="8"/>
  <c r="M332" i="8" s="1"/>
  <c r="W331" i="8"/>
  <c r="M331" i="8"/>
  <c r="L331" i="8"/>
  <c r="W330" i="8"/>
  <c r="L330" i="8"/>
  <c r="M330" i="8" s="1"/>
  <c r="W329" i="8"/>
  <c r="L329" i="8"/>
  <c r="M329" i="8" s="1"/>
  <c r="W328" i="8"/>
  <c r="M328" i="8"/>
  <c r="L328" i="8"/>
  <c r="W327" i="8"/>
  <c r="L327" i="8"/>
  <c r="M327" i="8" s="1"/>
  <c r="W326" i="8"/>
  <c r="L326" i="8"/>
  <c r="M326" i="8" s="1"/>
  <c r="W325" i="8"/>
  <c r="M325" i="8"/>
  <c r="L325" i="8"/>
  <c r="W324" i="8"/>
  <c r="L324" i="8"/>
  <c r="M324" i="8" s="1"/>
  <c r="W323" i="8"/>
  <c r="L323" i="8"/>
  <c r="M323" i="8" s="1"/>
  <c r="W322" i="8"/>
  <c r="L322" i="8"/>
  <c r="M322" i="8" s="1"/>
  <c r="W321" i="8"/>
  <c r="M321" i="8"/>
  <c r="L321" i="8"/>
  <c r="W320" i="8"/>
  <c r="L320" i="8"/>
  <c r="M320" i="8" s="1"/>
  <c r="W319" i="8"/>
  <c r="L319" i="8"/>
  <c r="M319" i="8" s="1"/>
  <c r="A319" i="8"/>
  <c r="A320" i="8" s="1"/>
  <c r="A321" i="8" s="1"/>
  <c r="A322" i="8" s="1"/>
  <c r="A323" i="8" s="1"/>
  <c r="A324" i="8" s="1"/>
  <c r="A325" i="8" s="1"/>
  <c r="A326" i="8" s="1"/>
  <c r="A327" i="8" s="1"/>
  <c r="A328" i="8" s="1"/>
  <c r="A329" i="8" s="1"/>
  <c r="A330" i="8" s="1"/>
  <c r="A331" i="8" s="1"/>
  <c r="A332" i="8" s="1"/>
  <c r="A333" i="8" s="1"/>
  <c r="W318" i="8"/>
  <c r="L318" i="8"/>
  <c r="M318" i="8" s="1"/>
  <c r="N316" i="8"/>
  <c r="N735" i="8" s="1"/>
  <c r="K316" i="8"/>
  <c r="K735" i="8" s="1"/>
  <c r="W314" i="8"/>
  <c r="M314" i="8"/>
  <c r="L314" i="8"/>
  <c r="W313" i="8"/>
  <c r="L313" i="8"/>
  <c r="M313" i="8" s="1"/>
  <c r="W312" i="8"/>
  <c r="M312" i="8"/>
  <c r="L312" i="8"/>
  <c r="W311" i="8"/>
  <c r="L311" i="8"/>
  <c r="M311" i="8" s="1"/>
  <c r="W310" i="8"/>
  <c r="L310" i="8"/>
  <c r="M310" i="8" s="1"/>
  <c r="W309" i="8"/>
  <c r="L309" i="8"/>
  <c r="M309" i="8" s="1"/>
  <c r="W308" i="8"/>
  <c r="M308" i="8"/>
  <c r="L308" i="8"/>
  <c r="W307" i="8"/>
  <c r="L307" i="8"/>
  <c r="M307" i="8" s="1"/>
  <c r="W306" i="8"/>
  <c r="L306" i="8"/>
  <c r="M306" i="8" s="1"/>
  <c r="W305" i="8"/>
  <c r="L305" i="8"/>
  <c r="M305" i="8" s="1"/>
  <c r="A305" i="8"/>
  <c r="A306" i="8" s="1"/>
  <c r="A307" i="8" s="1"/>
  <c r="A308" i="8" s="1"/>
  <c r="A309" i="8" s="1"/>
  <c r="A310" i="8" s="1"/>
  <c r="A311" i="8" s="1"/>
  <c r="A312" i="8" s="1"/>
  <c r="A313" i="8" s="1"/>
  <c r="A314" i="8" s="1"/>
  <c r="W304" i="8"/>
  <c r="L304" i="8"/>
  <c r="M304" i="8" s="1"/>
  <c r="N302" i="8"/>
  <c r="K302" i="8"/>
  <c r="F293" i="8"/>
  <c r="C293" i="8"/>
  <c r="C292" i="8"/>
  <c r="W290" i="8"/>
  <c r="I290" i="8"/>
  <c r="G290" i="8"/>
  <c r="L290" i="8" s="1"/>
  <c r="M290" i="8" s="1"/>
  <c r="W289" i="8"/>
  <c r="I289" i="8"/>
  <c r="L289" i="8" s="1"/>
  <c r="N287" i="8"/>
  <c r="F285" i="8"/>
  <c r="K285" i="8" s="1"/>
  <c r="M285" i="8" s="1"/>
  <c r="C285" i="8"/>
  <c r="C284" i="8"/>
  <c r="W282" i="8"/>
  <c r="L282" i="8"/>
  <c r="M282" i="8" s="1"/>
  <c r="I282" i="8"/>
  <c r="G282" i="8"/>
  <c r="W281" i="8"/>
  <c r="I281" i="8"/>
  <c r="L281" i="8" s="1"/>
  <c r="M281" i="8" s="1"/>
  <c r="A281" i="8"/>
  <c r="A282" i="8" s="1"/>
  <c r="W280" i="8"/>
  <c r="I280" i="8"/>
  <c r="L280" i="8" s="1"/>
  <c r="G280" i="8"/>
  <c r="N278" i="8"/>
  <c r="F276" i="8"/>
  <c r="C276" i="8"/>
  <c r="C275" i="8"/>
  <c r="W273" i="8"/>
  <c r="I273" i="8"/>
  <c r="G273" i="8"/>
  <c r="L273" i="8" s="1"/>
  <c r="M273" i="8" s="1"/>
  <c r="W272" i="8"/>
  <c r="I272" i="8"/>
  <c r="G272" i="8"/>
  <c r="W271" i="8"/>
  <c r="I271" i="8"/>
  <c r="G271" i="8"/>
  <c r="N269" i="8"/>
  <c r="F267" i="8"/>
  <c r="K267" i="8" s="1"/>
  <c r="M267" i="8" s="1"/>
  <c r="C267" i="8"/>
  <c r="C266" i="8"/>
  <c r="W265" i="8"/>
  <c r="W264" i="8"/>
  <c r="I264" i="8"/>
  <c r="G264" i="8"/>
  <c r="L264" i="8" s="1"/>
  <c r="M264" i="8" s="1"/>
  <c r="W263" i="8"/>
  <c r="I263" i="8"/>
  <c r="G263" i="8"/>
  <c r="A263" i="8"/>
  <c r="A264" i="8" s="1"/>
  <c r="W262" i="8"/>
  <c r="L262" i="8"/>
  <c r="M262" i="8" s="1"/>
  <c r="I262" i="8"/>
  <c r="G262" i="8"/>
  <c r="A262" i="8"/>
  <c r="W261" i="8"/>
  <c r="I261" i="8"/>
  <c r="G261" i="8"/>
  <c r="F535" i="8" s="1"/>
  <c r="N259" i="8"/>
  <c r="F257" i="8"/>
  <c r="C257" i="8"/>
  <c r="C256" i="8"/>
  <c r="W254" i="8"/>
  <c r="I254" i="8"/>
  <c r="D254" i="8"/>
  <c r="G254" i="8" s="1"/>
  <c r="W253" i="8"/>
  <c r="I253" i="8"/>
  <c r="D253" i="8"/>
  <c r="G253" i="8" s="1"/>
  <c r="W252" i="8"/>
  <c r="I252" i="8"/>
  <c r="L252" i="8" s="1"/>
  <c r="M252" i="8" s="1"/>
  <c r="W251" i="8"/>
  <c r="I251" i="8"/>
  <c r="L251" i="8" s="1"/>
  <c r="M251" i="8" s="1"/>
  <c r="W250" i="8"/>
  <c r="I250" i="8"/>
  <c r="D250" i="8"/>
  <c r="G250" i="8" s="1"/>
  <c r="L250" i="8" s="1"/>
  <c r="M250" i="8" s="1"/>
  <c r="W249" i="8"/>
  <c r="I249" i="8"/>
  <c r="D249" i="8"/>
  <c r="G249" i="8" s="1"/>
  <c r="L249" i="8" s="1"/>
  <c r="M249" i="8" s="1"/>
  <c r="A249" i="8"/>
  <c r="A250" i="8" s="1"/>
  <c r="A251" i="8" s="1"/>
  <c r="A252" i="8" s="1"/>
  <c r="A253" i="8" s="1"/>
  <c r="A254" i="8" s="1"/>
  <c r="W248" i="8"/>
  <c r="T248" i="8"/>
  <c r="S248" i="8"/>
  <c r="R248" i="8"/>
  <c r="Q248" i="8"/>
  <c r="I248" i="8"/>
  <c r="D248" i="8"/>
  <c r="G248" i="8" s="1"/>
  <c r="L248" i="8" s="1"/>
  <c r="N246" i="8"/>
  <c r="F243" i="8"/>
  <c r="K243" i="8" s="1"/>
  <c r="C243" i="8"/>
  <c r="C242" i="8"/>
  <c r="W240" i="8"/>
  <c r="I240" i="8"/>
  <c r="D240" i="8"/>
  <c r="G240" i="8" s="1"/>
  <c r="W239" i="8"/>
  <c r="I239" i="8"/>
  <c r="D239" i="8"/>
  <c r="G239" i="8" s="1"/>
  <c r="W238" i="8"/>
  <c r="I238" i="8"/>
  <c r="L238" i="8" s="1"/>
  <c r="M238" i="8" s="1"/>
  <c r="W237" i="8"/>
  <c r="I237" i="8"/>
  <c r="D237" i="8"/>
  <c r="G237" i="8" s="1"/>
  <c r="A237" i="8"/>
  <c r="A238" i="8" s="1"/>
  <c r="A239" i="8" s="1"/>
  <c r="A240" i="8" s="1"/>
  <c r="W236" i="8"/>
  <c r="I236" i="8"/>
  <c r="G236" i="8"/>
  <c r="L236" i="8" s="1"/>
  <c r="M236" i="8" s="1"/>
  <c r="D236" i="8"/>
  <c r="A236" i="8"/>
  <c r="W235" i="8"/>
  <c r="T235" i="8"/>
  <c r="S235" i="8"/>
  <c r="R235" i="8"/>
  <c r="Q235" i="8"/>
  <c r="I235" i="8"/>
  <c r="L235" i="8" s="1"/>
  <c r="D235" i="8"/>
  <c r="G235" i="8" s="1"/>
  <c r="N233" i="8"/>
  <c r="F231" i="8"/>
  <c r="K231" i="8" s="1"/>
  <c r="C231" i="8"/>
  <c r="C230" i="8"/>
  <c r="W228" i="8"/>
  <c r="I228" i="8"/>
  <c r="D228" i="8"/>
  <c r="G228" i="8" s="1"/>
  <c r="L228" i="8" s="1"/>
  <c r="M228" i="8" s="1"/>
  <c r="W227" i="8"/>
  <c r="I227" i="8"/>
  <c r="D227" i="8"/>
  <c r="G227" i="8" s="1"/>
  <c r="L227" i="8" s="1"/>
  <c r="W226" i="8"/>
  <c r="I226" i="8"/>
  <c r="D226" i="8"/>
  <c r="G226" i="8" s="1"/>
  <c r="A226" i="8"/>
  <c r="A227" i="8" s="1"/>
  <c r="A228" i="8" s="1"/>
  <c r="W225" i="8"/>
  <c r="I225" i="8"/>
  <c r="D225" i="8"/>
  <c r="G225" i="8" s="1"/>
  <c r="L225" i="8" s="1"/>
  <c r="M225" i="8" s="1"/>
  <c r="W224" i="8"/>
  <c r="I224" i="8"/>
  <c r="D224" i="8"/>
  <c r="G224" i="8" s="1"/>
  <c r="A224" i="8"/>
  <c r="A225" i="8" s="1"/>
  <c r="W223" i="8"/>
  <c r="M223" i="8"/>
  <c r="I223" i="8"/>
  <c r="D223" i="8"/>
  <c r="G223" i="8" s="1"/>
  <c r="L223" i="8" s="1"/>
  <c r="A223" i="8"/>
  <c r="W222" i="8"/>
  <c r="T222" i="8"/>
  <c r="S222" i="8"/>
  <c r="R222" i="8"/>
  <c r="Q222" i="8"/>
  <c r="I222" i="8"/>
  <c r="D222" i="8"/>
  <c r="G222" i="8" s="1"/>
  <c r="N220" i="8"/>
  <c r="F218" i="8"/>
  <c r="C218" i="8"/>
  <c r="K218" i="8" s="1"/>
  <c r="C217" i="8"/>
  <c r="W215" i="8"/>
  <c r="I215" i="8"/>
  <c r="D215" i="8"/>
  <c r="G215" i="8" s="1"/>
  <c r="W214" i="8"/>
  <c r="I214" i="8"/>
  <c r="D214" i="8"/>
  <c r="G214" i="8" s="1"/>
  <c r="L214" i="8" s="1"/>
  <c r="W213" i="8"/>
  <c r="I213" i="8"/>
  <c r="L213" i="8" s="1"/>
  <c r="M213" i="8" s="1"/>
  <c r="W212" i="8"/>
  <c r="I212" i="8"/>
  <c r="D212" i="8"/>
  <c r="G212" i="8" s="1"/>
  <c r="W211" i="8"/>
  <c r="I211" i="8"/>
  <c r="D211" i="8"/>
  <c r="G211" i="8" s="1"/>
  <c r="L211" i="8" s="1"/>
  <c r="M211" i="8" s="1"/>
  <c r="A211" i="8"/>
  <c r="A212" i="8" s="1"/>
  <c r="A213" i="8" s="1"/>
  <c r="A214" i="8" s="1"/>
  <c r="A215" i="8" s="1"/>
  <c r="W210" i="8"/>
  <c r="I210" i="8"/>
  <c r="D210" i="8"/>
  <c r="G210" i="8" s="1"/>
  <c r="A210" i="8"/>
  <c r="W209" i="8"/>
  <c r="T209" i="8"/>
  <c r="S209" i="8"/>
  <c r="R209" i="8"/>
  <c r="Q209" i="8"/>
  <c r="I209" i="8"/>
  <c r="D209" i="8"/>
  <c r="G209" i="8" s="1"/>
  <c r="L209" i="8" s="1"/>
  <c r="M209" i="8" s="1"/>
  <c r="N207" i="8"/>
  <c r="K205" i="8"/>
  <c r="K197" i="8" s="1"/>
  <c r="F205" i="8"/>
  <c r="C205" i="8"/>
  <c r="C204" i="8"/>
  <c r="W202" i="8"/>
  <c r="I202" i="8"/>
  <c r="D202" i="8"/>
  <c r="G202" i="8" s="1"/>
  <c r="A202" i="8"/>
  <c r="W201" i="8"/>
  <c r="I201" i="8"/>
  <c r="D201" i="8"/>
  <c r="G201" i="8" s="1"/>
  <c r="W200" i="8"/>
  <c r="I200" i="8"/>
  <c r="D200" i="8"/>
  <c r="G200" i="8" s="1"/>
  <c r="A200" i="8"/>
  <c r="A201" i="8" s="1"/>
  <c r="W199" i="8"/>
  <c r="T199" i="8"/>
  <c r="S199" i="8"/>
  <c r="R199" i="8"/>
  <c r="Q199" i="8"/>
  <c r="I199" i="8"/>
  <c r="D199" i="8"/>
  <c r="G199" i="8" s="1"/>
  <c r="L199" i="8" s="1"/>
  <c r="N197" i="8"/>
  <c r="F194" i="8"/>
  <c r="C194" i="8"/>
  <c r="K194" i="8" s="1"/>
  <c r="C193" i="8"/>
  <c r="W191" i="8"/>
  <c r="I191" i="8"/>
  <c r="D191" i="8"/>
  <c r="G191" i="8" s="1"/>
  <c r="L191" i="8" s="1"/>
  <c r="M191" i="8" s="1"/>
  <c r="W190" i="8"/>
  <c r="I190" i="8"/>
  <c r="D190" i="8"/>
  <c r="G190" i="8" s="1"/>
  <c r="L190" i="8" s="1"/>
  <c r="W189" i="8"/>
  <c r="I189" i="8"/>
  <c r="L189" i="8" s="1"/>
  <c r="M189" i="8" s="1"/>
  <c r="W188" i="8"/>
  <c r="I188" i="8"/>
  <c r="D188" i="8"/>
  <c r="G188" i="8" s="1"/>
  <c r="L188" i="8" s="1"/>
  <c r="M188" i="8" s="1"/>
  <c r="W187" i="8"/>
  <c r="I187" i="8"/>
  <c r="D187" i="8"/>
  <c r="G187" i="8" s="1"/>
  <c r="L187" i="8" s="1"/>
  <c r="M187" i="8" s="1"/>
  <c r="W186" i="8"/>
  <c r="I186" i="8"/>
  <c r="G186" i="8"/>
  <c r="L186" i="8" s="1"/>
  <c r="M186" i="8" s="1"/>
  <c r="D186" i="8"/>
  <c r="W185" i="8"/>
  <c r="I185" i="8"/>
  <c r="D185" i="8"/>
  <c r="G185" i="8" s="1"/>
  <c r="L185" i="8" s="1"/>
  <c r="M185" i="8" s="1"/>
  <c r="W184" i="8"/>
  <c r="I184" i="8"/>
  <c r="D184" i="8"/>
  <c r="G184" i="8" s="1"/>
  <c r="W183" i="8"/>
  <c r="I183" i="8"/>
  <c r="D183" i="8"/>
  <c r="G183" i="8" s="1"/>
  <c r="L183" i="8" s="1"/>
  <c r="M183" i="8" s="1"/>
  <c r="A183" i="8"/>
  <c r="A184" i="8" s="1"/>
  <c r="A185" i="8" s="1"/>
  <c r="A186" i="8" s="1"/>
  <c r="A187" i="8" s="1"/>
  <c r="A188" i="8" s="1"/>
  <c r="A189" i="8" s="1"/>
  <c r="A190" i="8" s="1"/>
  <c r="A191" i="8" s="1"/>
  <c r="W182" i="8"/>
  <c r="T182" i="8"/>
  <c r="S182" i="8"/>
  <c r="R182" i="8"/>
  <c r="Q182" i="8"/>
  <c r="I182" i="8"/>
  <c r="G182" i="8"/>
  <c r="L182" i="8" s="1"/>
  <c r="D182" i="8"/>
  <c r="N180" i="8"/>
  <c r="F178" i="8"/>
  <c r="C178" i="8"/>
  <c r="C177" i="8"/>
  <c r="W175" i="8"/>
  <c r="I175" i="8"/>
  <c r="D175" i="8"/>
  <c r="G175" i="8" s="1"/>
  <c r="W174" i="8"/>
  <c r="I174" i="8"/>
  <c r="D174" i="8"/>
  <c r="G174" i="8" s="1"/>
  <c r="L174" i="8" s="1"/>
  <c r="W173" i="8"/>
  <c r="I173" i="8"/>
  <c r="L173" i="8" s="1"/>
  <c r="M173" i="8" s="1"/>
  <c r="W172" i="8"/>
  <c r="I172" i="8"/>
  <c r="D172" i="8"/>
  <c r="G172" i="8" s="1"/>
  <c r="L172" i="8" s="1"/>
  <c r="M172" i="8" s="1"/>
  <c r="W171" i="8"/>
  <c r="I171" i="8"/>
  <c r="G171" i="8"/>
  <c r="D171" i="8"/>
  <c r="W170" i="8"/>
  <c r="I170" i="8"/>
  <c r="D170" i="8"/>
  <c r="G170" i="8" s="1"/>
  <c r="L170" i="8" s="1"/>
  <c r="M170" i="8" s="1"/>
  <c r="W169" i="8"/>
  <c r="I169" i="8"/>
  <c r="D169" i="8"/>
  <c r="G169" i="8" s="1"/>
  <c r="A169" i="8"/>
  <c r="A170" i="8" s="1"/>
  <c r="A171" i="8" s="1"/>
  <c r="A172" i="8" s="1"/>
  <c r="A173" i="8" s="1"/>
  <c r="A174" i="8" s="1"/>
  <c r="A175" i="8" s="1"/>
  <c r="W168" i="8"/>
  <c r="T168" i="8"/>
  <c r="S168" i="8"/>
  <c r="R168" i="8"/>
  <c r="Q168" i="8"/>
  <c r="I168" i="8"/>
  <c r="D168" i="8"/>
  <c r="G168" i="8" s="1"/>
  <c r="L168" i="8" s="1"/>
  <c r="M168" i="8" s="1"/>
  <c r="N166" i="8"/>
  <c r="F164" i="8"/>
  <c r="K164" i="8" s="1"/>
  <c r="M164" i="8" s="1"/>
  <c r="C164" i="8"/>
  <c r="C163" i="8"/>
  <c r="W161" i="8"/>
  <c r="I161" i="8"/>
  <c r="D161" i="8"/>
  <c r="G161" i="8" s="1"/>
  <c r="W160" i="8"/>
  <c r="I160" i="8"/>
  <c r="G160" i="8"/>
  <c r="L160" i="8" s="1"/>
  <c r="D160" i="8"/>
  <c r="W159" i="8"/>
  <c r="I159" i="8"/>
  <c r="D159" i="8"/>
  <c r="G159" i="8" s="1"/>
  <c r="L159" i="8" s="1"/>
  <c r="M159" i="8" s="1"/>
  <c r="W158" i="8"/>
  <c r="I158" i="8"/>
  <c r="D158" i="8"/>
  <c r="G158" i="8" s="1"/>
  <c r="A158" i="8"/>
  <c r="A159" i="8" s="1"/>
  <c r="A160" i="8" s="1"/>
  <c r="A161" i="8" s="1"/>
  <c r="W157" i="8"/>
  <c r="T157" i="8"/>
  <c r="S157" i="8"/>
  <c r="R157" i="8"/>
  <c r="Q157" i="8"/>
  <c r="I157" i="8"/>
  <c r="D157" i="8"/>
  <c r="G157" i="8" s="1"/>
  <c r="L157" i="8" s="1"/>
  <c r="N155" i="8"/>
  <c r="F153" i="8"/>
  <c r="C153" i="8"/>
  <c r="C152" i="8"/>
  <c r="W150" i="8"/>
  <c r="G150" i="8"/>
  <c r="L150" i="8" s="1"/>
  <c r="M150" i="8" s="1"/>
  <c r="D150" i="8"/>
  <c r="W149" i="8"/>
  <c r="I149" i="8"/>
  <c r="D149" i="8"/>
  <c r="G149" i="8" s="1"/>
  <c r="L149" i="8" s="1"/>
  <c r="M149" i="8" s="1"/>
  <c r="W148" i="8"/>
  <c r="I148" i="8"/>
  <c r="L148" i="8" s="1"/>
  <c r="M148" i="8" s="1"/>
  <c r="W147" i="8"/>
  <c r="I147" i="8"/>
  <c r="G147" i="8"/>
  <c r="D147" i="8"/>
  <c r="W146" i="8"/>
  <c r="I146" i="8"/>
  <c r="D146" i="8"/>
  <c r="G146" i="8" s="1"/>
  <c r="L146" i="8" s="1"/>
  <c r="M146" i="8" s="1"/>
  <c r="W145" i="8"/>
  <c r="I145" i="8"/>
  <c r="D145" i="8"/>
  <c r="G145" i="8" s="1"/>
  <c r="L145" i="8" s="1"/>
  <c r="M145" i="8" s="1"/>
  <c r="W144" i="8"/>
  <c r="I144" i="8"/>
  <c r="G144" i="8"/>
  <c r="L144" i="8" s="1"/>
  <c r="M144" i="8" s="1"/>
  <c r="D144" i="8"/>
  <c r="W143" i="8"/>
  <c r="I143" i="8"/>
  <c r="D143" i="8"/>
  <c r="G143" i="8" s="1"/>
  <c r="L143" i="8" s="1"/>
  <c r="M143" i="8" s="1"/>
  <c r="A143" i="8"/>
  <c r="A144" i="8" s="1"/>
  <c r="A145" i="8" s="1"/>
  <c r="A146" i="8" s="1"/>
  <c r="A147" i="8" s="1"/>
  <c r="A148" i="8" s="1"/>
  <c r="A149" i="8" s="1"/>
  <c r="A150" i="8" s="1"/>
  <c r="W142" i="8"/>
  <c r="T142" i="8"/>
  <c r="S142" i="8"/>
  <c r="R142" i="8"/>
  <c r="Q142" i="8"/>
  <c r="I142" i="8"/>
  <c r="D142" i="8"/>
  <c r="G142" i="8" s="1"/>
  <c r="N140" i="8"/>
  <c r="F138" i="8"/>
  <c r="C138" i="8"/>
  <c r="C137" i="8"/>
  <c r="I135" i="8"/>
  <c r="D135" i="8"/>
  <c r="G135" i="8" s="1"/>
  <c r="W134" i="8"/>
  <c r="I134" i="8"/>
  <c r="G134" i="8"/>
  <c r="D134" i="8"/>
  <c r="W133" i="8"/>
  <c r="I133" i="8"/>
  <c r="D133" i="8"/>
  <c r="G133" i="8" s="1"/>
  <c r="W132" i="8"/>
  <c r="I132" i="8"/>
  <c r="G132" i="8"/>
  <c r="L132" i="8" s="1"/>
  <c r="M132" i="8" s="1"/>
  <c r="W131" i="8"/>
  <c r="I131" i="8"/>
  <c r="D131" i="8"/>
  <c r="G131" i="8" s="1"/>
  <c r="L131" i="8" s="1"/>
  <c r="M131" i="8" s="1"/>
  <c r="W130" i="8"/>
  <c r="I130" i="8"/>
  <c r="L130" i="8" s="1"/>
  <c r="M130" i="8" s="1"/>
  <c r="W129" i="8"/>
  <c r="I129" i="8"/>
  <c r="D129" i="8"/>
  <c r="G129" i="8" s="1"/>
  <c r="W128" i="8"/>
  <c r="I128" i="8"/>
  <c r="G128" i="8"/>
  <c r="D128" i="8"/>
  <c r="A128" i="8"/>
  <c r="A129" i="8" s="1"/>
  <c r="A130" i="8" s="1"/>
  <c r="A131" i="8" s="1"/>
  <c r="A132" i="8" s="1"/>
  <c r="A133" i="8" s="1"/>
  <c r="A134" i="8" s="1"/>
  <c r="W127" i="8"/>
  <c r="T127" i="8"/>
  <c r="S127" i="8"/>
  <c r="R127" i="8"/>
  <c r="Q127" i="8"/>
  <c r="I127" i="8"/>
  <c r="D127" i="8"/>
  <c r="G127" i="8" s="1"/>
  <c r="N125" i="8"/>
  <c r="W122" i="8"/>
  <c r="T122" i="8"/>
  <c r="S122" i="8"/>
  <c r="R122" i="8"/>
  <c r="Q122" i="8"/>
  <c r="M122" i="8"/>
  <c r="M120" i="8" s="1"/>
  <c r="G122" i="8"/>
  <c r="D122" i="8"/>
  <c r="N120" i="8"/>
  <c r="N727" i="8" s="1"/>
  <c r="L120" i="8"/>
  <c r="L727" i="8" s="1"/>
  <c r="K120" i="8"/>
  <c r="K727" i="8" s="1"/>
  <c r="W118" i="8"/>
  <c r="M118" i="8"/>
  <c r="A118" i="8"/>
  <c r="W117" i="8"/>
  <c r="M117" i="8"/>
  <c r="A117" i="8"/>
  <c r="W116" i="8"/>
  <c r="T116" i="8"/>
  <c r="S116" i="8"/>
  <c r="R116" i="8"/>
  <c r="Q116" i="8"/>
  <c r="M116" i="8"/>
  <c r="N114" i="8"/>
  <c r="N726" i="8" s="1"/>
  <c r="L114" i="8"/>
  <c r="L726" i="8" s="1"/>
  <c r="K114" i="8"/>
  <c r="M108" i="8"/>
  <c r="L107" i="8"/>
  <c r="M107" i="8" s="1"/>
  <c r="M106" i="8"/>
  <c r="M105" i="8"/>
  <c r="M104" i="8"/>
  <c r="A104" i="8"/>
  <c r="A105" i="8" s="1"/>
  <c r="A106" i="8" s="1"/>
  <c r="A107" i="8" s="1"/>
  <c r="A108" i="8" s="1"/>
  <c r="M103" i="8"/>
  <c r="N102" i="8"/>
  <c r="N722" i="8" s="1"/>
  <c r="K102" i="8"/>
  <c r="K722" i="8" s="1"/>
  <c r="M100" i="8"/>
  <c r="M99" i="8"/>
  <c r="L99" i="8"/>
  <c r="L97" i="8" s="1"/>
  <c r="L721" i="8" s="1"/>
  <c r="A99" i="8"/>
  <c r="A100" i="8" s="1"/>
  <c r="M98" i="8"/>
  <c r="N97" i="8"/>
  <c r="N721" i="8" s="1"/>
  <c r="K97" i="8"/>
  <c r="K721" i="8" s="1"/>
  <c r="M721" i="8" s="1"/>
  <c r="M95" i="8"/>
  <c r="M94" i="8"/>
  <c r="M93" i="8"/>
  <c r="M92" i="8"/>
  <c r="M91" i="8"/>
  <c r="A91" i="8"/>
  <c r="A92" i="8" s="1"/>
  <c r="A93" i="8" s="1"/>
  <c r="A94" i="8" s="1"/>
  <c r="A95" i="8" s="1"/>
  <c r="M90" i="8"/>
  <c r="N89" i="8"/>
  <c r="N720" i="8" s="1"/>
  <c r="L89" i="8"/>
  <c r="L720" i="8" s="1"/>
  <c r="K89" i="8"/>
  <c r="K720" i="8" s="1"/>
  <c r="M87" i="8"/>
  <c r="M86" i="8"/>
  <c r="M85" i="8"/>
  <c r="A85" i="8"/>
  <c r="A86" i="8" s="1"/>
  <c r="A87" i="8" s="1"/>
  <c r="M84" i="8"/>
  <c r="N83" i="8"/>
  <c r="L83" i="8"/>
  <c r="L719" i="8" s="1"/>
  <c r="K83" i="8"/>
  <c r="K719" i="8" s="1"/>
  <c r="M81" i="8"/>
  <c r="M80" i="8"/>
  <c r="A80" i="8"/>
  <c r="A81" i="8" s="1"/>
  <c r="M79" i="8"/>
  <c r="A79" i="8"/>
  <c r="M78" i="8"/>
  <c r="N77" i="8"/>
  <c r="N718" i="8" s="1"/>
  <c r="L77" i="8"/>
  <c r="L718" i="8" s="1"/>
  <c r="K77" i="8"/>
  <c r="K718" i="8" s="1"/>
  <c r="M718" i="8" s="1"/>
  <c r="M75" i="8"/>
  <c r="M74" i="8"/>
  <c r="M73" i="8"/>
  <c r="A73" i="8"/>
  <c r="A74" i="8" s="1"/>
  <c r="A75" i="8" s="1"/>
  <c r="M72" i="8"/>
  <c r="N71" i="8"/>
  <c r="N717" i="8" s="1"/>
  <c r="L71" i="8"/>
  <c r="L717" i="8" s="1"/>
  <c r="K71" i="8"/>
  <c r="K717" i="8" s="1"/>
  <c r="M717" i="8" s="1"/>
  <c r="M69" i="8"/>
  <c r="M68" i="8"/>
  <c r="M67" i="8"/>
  <c r="M66" i="8"/>
  <c r="M65" i="8"/>
  <c r="A65" i="8"/>
  <c r="A66" i="8" s="1"/>
  <c r="A67" i="8" s="1"/>
  <c r="A68" i="8" s="1"/>
  <c r="A69" i="8" s="1"/>
  <c r="M64" i="8"/>
  <c r="A64" i="8"/>
  <c r="M63" i="8"/>
  <c r="N62" i="8"/>
  <c r="N716" i="8" s="1"/>
  <c r="L62" i="8"/>
  <c r="L716" i="8" s="1"/>
  <c r="K62" i="8"/>
  <c r="A45" i="8"/>
  <c r="A43" i="8"/>
  <c r="A41" i="8"/>
  <c r="A39" i="8"/>
  <c r="A37" i="8"/>
  <c r="N35" i="8"/>
  <c r="A35" i="8"/>
  <c r="A31" i="8"/>
  <c r="G20" i="8"/>
  <c r="D817" i="1"/>
  <c r="D815" i="1"/>
  <c r="B813" i="1"/>
  <c r="B94" i="2" s="1"/>
  <c r="B805" i="1"/>
  <c r="B86" i="2" s="1"/>
  <c r="B796" i="1"/>
  <c r="B77" i="2" s="1"/>
  <c r="N793" i="1"/>
  <c r="K791" i="1"/>
  <c r="K790" i="1"/>
  <c r="B786" i="1"/>
  <c r="B67" i="2" s="1"/>
  <c r="B776" i="1"/>
  <c r="N746" i="1"/>
  <c r="B744" i="1"/>
  <c r="B47" i="2" s="1"/>
  <c r="N742" i="1"/>
  <c r="B739" i="1"/>
  <c r="B42" i="2" s="1"/>
  <c r="N734" i="1"/>
  <c r="B732" i="1"/>
  <c r="B35" i="2" s="1"/>
  <c r="B724" i="1"/>
  <c r="B27" i="2" s="1"/>
  <c r="L719" i="1"/>
  <c r="B714" i="1"/>
  <c r="B17" i="2" s="1"/>
  <c r="H710" i="1"/>
  <c r="H708" i="1"/>
  <c r="H706" i="1"/>
  <c r="A678" i="1"/>
  <c r="A679" i="1" s="1"/>
  <c r="I677" i="1"/>
  <c r="I679" i="1" s="1"/>
  <c r="N676" i="1"/>
  <c r="N811" i="1" s="1"/>
  <c r="K676" i="1"/>
  <c r="K811" i="1" s="1"/>
  <c r="M674" i="1"/>
  <c r="M673" i="1"/>
  <c r="M672" i="1"/>
  <c r="A672" i="1"/>
  <c r="A673" i="1" s="1"/>
  <c r="A674" i="1" s="1"/>
  <c r="M671" i="1"/>
  <c r="N670" i="1"/>
  <c r="N810" i="1" s="1"/>
  <c r="L670" i="1"/>
  <c r="L810" i="1" s="1"/>
  <c r="K670" i="1"/>
  <c r="K810" i="1" s="1"/>
  <c r="M810" i="1" s="1"/>
  <c r="M668" i="1"/>
  <c r="L667" i="1"/>
  <c r="A667" i="1"/>
  <c r="A668" i="1" s="1"/>
  <c r="M666" i="1"/>
  <c r="N665" i="1"/>
  <c r="N809" i="1" s="1"/>
  <c r="K665" i="1"/>
  <c r="K809" i="1" s="1"/>
  <c r="M662" i="1"/>
  <c r="M661" i="1"/>
  <c r="M660" i="1"/>
  <c r="M659" i="1"/>
  <c r="M658" i="1"/>
  <c r="M657" i="1"/>
  <c r="A657" i="1"/>
  <c r="A658" i="1" s="1"/>
  <c r="A659" i="1" s="1"/>
  <c r="A660" i="1" s="1"/>
  <c r="A661" i="1" s="1"/>
  <c r="A662" i="1" s="1"/>
  <c r="A663" i="1" s="1"/>
  <c r="M656" i="1"/>
  <c r="N655" i="1"/>
  <c r="N808" i="1" s="1"/>
  <c r="L655" i="1"/>
  <c r="L808" i="1" s="1"/>
  <c r="K655" i="1"/>
  <c r="K808" i="1" s="1"/>
  <c r="M653" i="1"/>
  <c r="M652" i="1"/>
  <c r="M651" i="1"/>
  <c r="L650" i="1"/>
  <c r="M650" i="1" s="1"/>
  <c r="M648" i="1"/>
  <c r="A647" i="1"/>
  <c r="A648" i="1" s="1"/>
  <c r="A649" i="1" s="1"/>
  <c r="A650" i="1" s="1"/>
  <c r="A651" i="1" s="1"/>
  <c r="A652" i="1" s="1"/>
  <c r="A653" i="1" s="1"/>
  <c r="G646" i="1"/>
  <c r="L646" i="1" s="1"/>
  <c r="N645" i="1"/>
  <c r="N681" i="1" s="1"/>
  <c r="N45" i="1" s="1"/>
  <c r="K645" i="1"/>
  <c r="K807" i="1" s="1"/>
  <c r="M639" i="1"/>
  <c r="A639" i="1"/>
  <c r="L638" i="1"/>
  <c r="M638" i="1" s="1"/>
  <c r="M637" i="1" s="1"/>
  <c r="N637" i="1"/>
  <c r="N803" i="1" s="1"/>
  <c r="K637" i="1"/>
  <c r="K803" i="1" s="1"/>
  <c r="M635" i="1"/>
  <c r="L634" i="1"/>
  <c r="M634" i="1" s="1"/>
  <c r="L633" i="1"/>
  <c r="M633" i="1" s="1"/>
  <c r="L632" i="1"/>
  <c r="M632" i="1" s="1"/>
  <c r="A632" i="1"/>
  <c r="A633" i="1" s="1"/>
  <c r="A634" i="1" s="1"/>
  <c r="A635" i="1" s="1"/>
  <c r="M631" i="1"/>
  <c r="L631" i="1"/>
  <c r="N630" i="1"/>
  <c r="N802" i="1" s="1"/>
  <c r="K630" i="1"/>
  <c r="K802" i="1" s="1"/>
  <c r="M628" i="1"/>
  <c r="M627" i="1"/>
  <c r="M626" i="1"/>
  <c r="A626" i="1"/>
  <c r="A627" i="1" s="1"/>
  <c r="A628" i="1" s="1"/>
  <c r="M625" i="1"/>
  <c r="N624" i="1"/>
  <c r="N801" i="1" s="1"/>
  <c r="M624" i="1"/>
  <c r="L624" i="1"/>
  <c r="L801" i="1" s="1"/>
  <c r="K624" i="1"/>
  <c r="K801" i="1" s="1"/>
  <c r="M622" i="1"/>
  <c r="L621" i="1"/>
  <c r="M621" i="1" s="1"/>
  <c r="M620" i="1"/>
  <c r="L620" i="1"/>
  <c r="L619" i="1"/>
  <c r="M619" i="1" s="1"/>
  <c r="L618" i="1"/>
  <c r="M618" i="1" s="1"/>
  <c r="L617" i="1"/>
  <c r="M617" i="1" s="1"/>
  <c r="L616" i="1"/>
  <c r="M616" i="1" s="1"/>
  <c r="L615" i="1"/>
  <c r="M615" i="1" s="1"/>
  <c r="L614" i="1"/>
  <c r="M614" i="1" s="1"/>
  <c r="L613" i="1"/>
  <c r="M613" i="1" s="1"/>
  <c r="L612" i="1"/>
  <c r="M612" i="1" s="1"/>
  <c r="L611" i="1"/>
  <c r="L610" i="1"/>
  <c r="M610" i="1" s="1"/>
  <c r="A610" i="1"/>
  <c r="A611" i="1" s="1"/>
  <c r="A612" i="1" s="1"/>
  <c r="A613" i="1" s="1"/>
  <c r="A614" i="1" s="1"/>
  <c r="A615" i="1" s="1"/>
  <c r="A616" i="1" s="1"/>
  <c r="A617" i="1" s="1"/>
  <c r="A618" i="1" s="1"/>
  <c r="A619" i="1" s="1"/>
  <c r="A620" i="1" s="1"/>
  <c r="A621" i="1" s="1"/>
  <c r="A622" i="1" s="1"/>
  <c r="L609" i="1"/>
  <c r="M609" i="1" s="1"/>
  <c r="N608" i="1"/>
  <c r="N800" i="1" s="1"/>
  <c r="K608" i="1"/>
  <c r="K800" i="1" s="1"/>
  <c r="M605" i="1"/>
  <c r="L604" i="1"/>
  <c r="M604" i="1" s="1"/>
  <c r="L603" i="1"/>
  <c r="M603" i="1" s="1"/>
  <c r="L602" i="1"/>
  <c r="M602" i="1" s="1"/>
  <c r="L601" i="1"/>
  <c r="M601" i="1" s="1"/>
  <c r="L600" i="1"/>
  <c r="M600" i="1" s="1"/>
  <c r="L599" i="1"/>
  <c r="M599" i="1" s="1"/>
  <c r="L598" i="1"/>
  <c r="M598" i="1" s="1"/>
  <c r="L597" i="1"/>
  <c r="M597" i="1" s="1"/>
  <c r="L596" i="1"/>
  <c r="M596" i="1" s="1"/>
  <c r="L595" i="1"/>
  <c r="M595" i="1" s="1"/>
  <c r="L594" i="1"/>
  <c r="M594" i="1" s="1"/>
  <c r="L593" i="1"/>
  <c r="M593" i="1" s="1"/>
  <c r="L592" i="1"/>
  <c r="M592" i="1" s="1"/>
  <c r="L591" i="1"/>
  <c r="M591" i="1" s="1"/>
  <c r="M590" i="1"/>
  <c r="M589" i="1"/>
  <c r="M588" i="1"/>
  <c r="L588" i="1"/>
  <c r="L587" i="1"/>
  <c r="M587" i="1" s="1"/>
  <c r="L585" i="1"/>
  <c r="M585" i="1" s="1"/>
  <c r="L584" i="1"/>
  <c r="M584" i="1" s="1"/>
  <c r="L582" i="1"/>
  <c r="M582" i="1" s="1"/>
  <c r="L581" i="1"/>
  <c r="M581" i="1" s="1"/>
  <c r="L580" i="1"/>
  <c r="M580" i="1" s="1"/>
  <c r="L579" i="1"/>
  <c r="M579" i="1" s="1"/>
  <c r="L578" i="1"/>
  <c r="M578" i="1" s="1"/>
  <c r="A577" i="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L576" i="1"/>
  <c r="M576" i="1" s="1"/>
  <c r="N575" i="1"/>
  <c r="N799" i="1" s="1"/>
  <c r="K575" i="1"/>
  <c r="K799" i="1" s="1"/>
  <c r="M573" i="1"/>
  <c r="M572" i="1"/>
  <c r="L572" i="1"/>
  <c r="L570" i="1"/>
  <c r="N569" i="1"/>
  <c r="K569" i="1"/>
  <c r="M565" i="1"/>
  <c r="M563" i="1"/>
  <c r="M562" i="1"/>
  <c r="M561" i="1"/>
  <c r="M560" i="1"/>
  <c r="A560" i="1"/>
  <c r="A561" i="1" s="1"/>
  <c r="A562" i="1" s="1"/>
  <c r="A563" i="1" s="1"/>
  <c r="M559" i="1"/>
  <c r="N558" i="1"/>
  <c r="N794" i="1" s="1"/>
  <c r="L558" i="1"/>
  <c r="L794" i="1" s="1"/>
  <c r="K558" i="1"/>
  <c r="K794" i="1" s="1"/>
  <c r="M556" i="1"/>
  <c r="L555" i="1"/>
  <c r="M555" i="1" s="1"/>
  <c r="L554" i="1"/>
  <c r="M554" i="1" s="1"/>
  <c r="L553" i="1"/>
  <c r="M553" i="1" s="1"/>
  <c r="M552" i="1"/>
  <c r="L551" i="1"/>
  <c r="M551" i="1" s="1"/>
  <c r="M550" i="1"/>
  <c r="L550" i="1"/>
  <c r="L549" i="1"/>
  <c r="M549" i="1" s="1"/>
  <c r="L548" i="1"/>
  <c r="M548" i="1" s="1"/>
  <c r="L547" i="1"/>
  <c r="M547" i="1" s="1"/>
  <c r="L546" i="1"/>
  <c r="M546" i="1" s="1"/>
  <c r="L545" i="1"/>
  <c r="M545" i="1" s="1"/>
  <c r="L544" i="1"/>
  <c r="M544" i="1" s="1"/>
  <c r="A544" i="1"/>
  <c r="A545" i="1" s="1"/>
  <c r="A546" i="1" s="1"/>
  <c r="A547" i="1" s="1"/>
  <c r="A548" i="1" s="1"/>
  <c r="A549" i="1" s="1"/>
  <c r="A550" i="1" s="1"/>
  <c r="A551" i="1" s="1"/>
  <c r="A552" i="1" s="1"/>
  <c r="A553" i="1" s="1"/>
  <c r="A554" i="1" s="1"/>
  <c r="A555" i="1" s="1"/>
  <c r="A556" i="1" s="1"/>
  <c r="L543" i="1"/>
  <c r="N542" i="1"/>
  <c r="K542" i="1"/>
  <c r="K793" i="1" s="1"/>
  <c r="M539" i="1"/>
  <c r="L537" i="1"/>
  <c r="M537" i="1" s="1"/>
  <c r="L536" i="1"/>
  <c r="M536" i="1" s="1"/>
  <c r="A536" i="1"/>
  <c r="A537" i="1" s="1"/>
  <c r="A538" i="1" s="1"/>
  <c r="A539" i="1" s="1"/>
  <c r="N534" i="1"/>
  <c r="N792" i="1" s="1"/>
  <c r="K534" i="1"/>
  <c r="K792" i="1" s="1"/>
  <c r="M532" i="1"/>
  <c r="F531" i="1"/>
  <c r="L531" i="1" s="1"/>
  <c r="M531" i="1" s="1"/>
  <c r="L530" i="1"/>
  <c r="M530" i="1" s="1"/>
  <c r="L529" i="1"/>
  <c r="M529" i="1" s="1"/>
  <c r="L528" i="1"/>
  <c r="M528" i="1" s="1"/>
  <c r="A528" i="1"/>
  <c r="A529" i="1" s="1"/>
  <c r="A530" i="1" s="1"/>
  <c r="A531" i="1" s="1"/>
  <c r="A532" i="1" s="1"/>
  <c r="F527" i="1"/>
  <c r="L527" i="1" s="1"/>
  <c r="N526" i="1"/>
  <c r="N791" i="1" s="1"/>
  <c r="K526" i="1"/>
  <c r="M524" i="1"/>
  <c r="F523" i="1"/>
  <c r="L523" i="1" s="1"/>
  <c r="M523" i="1" s="1"/>
  <c r="F522" i="1"/>
  <c r="L522" i="1" s="1"/>
  <c r="M522" i="1" s="1"/>
  <c r="F521" i="1"/>
  <c r="L521" i="1" s="1"/>
  <c r="M521" i="1" s="1"/>
  <c r="L520" i="1"/>
  <c r="M520" i="1" s="1"/>
  <c r="A520" i="1"/>
  <c r="A521" i="1" s="1"/>
  <c r="A522" i="1" s="1"/>
  <c r="A523" i="1" s="1"/>
  <c r="A524" i="1" s="1"/>
  <c r="L519" i="1"/>
  <c r="M519" i="1" s="1"/>
  <c r="F519" i="1"/>
  <c r="N518" i="1"/>
  <c r="N790" i="1" s="1"/>
  <c r="K518" i="1"/>
  <c r="M516" i="1"/>
  <c r="F515" i="1"/>
  <c r="L515" i="1" s="1"/>
  <c r="M515" i="1" s="1"/>
  <c r="L514" i="1"/>
  <c r="M514" i="1" s="1"/>
  <c r="F513" i="1"/>
  <c r="L513" i="1" s="1"/>
  <c r="M513" i="1" s="1"/>
  <c r="F512" i="1"/>
  <c r="L512" i="1" s="1"/>
  <c r="M512" i="1" s="1"/>
  <c r="F511" i="1"/>
  <c r="L511" i="1" s="1"/>
  <c r="M511" i="1" s="1"/>
  <c r="N510" i="1"/>
  <c r="N789" i="1" s="1"/>
  <c r="K510" i="1"/>
  <c r="K789" i="1" s="1"/>
  <c r="M508" i="1"/>
  <c r="F507" i="1"/>
  <c r="L507" i="1" s="1"/>
  <c r="M507" i="1" s="1"/>
  <c r="F506" i="1"/>
  <c r="L506" i="1" s="1"/>
  <c r="M506" i="1" s="1"/>
  <c r="L505" i="1"/>
  <c r="M505" i="1" s="1"/>
  <c r="L504" i="1"/>
  <c r="M504" i="1" s="1"/>
  <c r="L503" i="1"/>
  <c r="M503" i="1" s="1"/>
  <c r="A503" i="1"/>
  <c r="A504" i="1" s="1"/>
  <c r="A505" i="1" s="1"/>
  <c r="A506" i="1" s="1"/>
  <c r="A507" i="1" s="1"/>
  <c r="A508" i="1" s="1"/>
  <c r="F502" i="1"/>
  <c r="L502" i="1" s="1"/>
  <c r="N501" i="1"/>
  <c r="N788" i="1" s="1"/>
  <c r="K501" i="1"/>
  <c r="M495" i="1"/>
  <c r="M494" i="1"/>
  <c r="M493" i="1"/>
  <c r="L493" i="1"/>
  <c r="F492" i="1"/>
  <c r="L492" i="1" s="1"/>
  <c r="M492" i="1" s="1"/>
  <c r="F491" i="1"/>
  <c r="L491" i="1" s="1"/>
  <c r="M491" i="1" s="1"/>
  <c r="F490" i="1"/>
  <c r="L490" i="1" s="1"/>
  <c r="M490" i="1" s="1"/>
  <c r="F489" i="1"/>
  <c r="L489" i="1" s="1"/>
  <c r="A489" i="1"/>
  <c r="A490" i="1" s="1"/>
  <c r="A491" i="1" s="1"/>
  <c r="A492" i="1" s="1"/>
  <c r="A493" i="1" s="1"/>
  <c r="F488" i="1"/>
  <c r="L488" i="1" s="1"/>
  <c r="M488" i="1" s="1"/>
  <c r="N487" i="1"/>
  <c r="N784" i="1" s="1"/>
  <c r="K487" i="1"/>
  <c r="K784" i="1" s="1"/>
  <c r="M485" i="1"/>
  <c r="A485" i="1"/>
  <c r="F484" i="1"/>
  <c r="L484" i="1" s="1"/>
  <c r="M484" i="1" s="1"/>
  <c r="F483" i="1"/>
  <c r="L483" i="1" s="1"/>
  <c r="M483" i="1" s="1"/>
  <c r="F482" i="1"/>
  <c r="L482" i="1" s="1"/>
  <c r="M482" i="1" s="1"/>
  <c r="F481" i="1"/>
  <c r="L481" i="1" s="1"/>
  <c r="M481" i="1" s="1"/>
  <c r="F480" i="1"/>
  <c r="L480" i="1" s="1"/>
  <c r="M480" i="1" s="1"/>
  <c r="A480" i="1"/>
  <c r="A481" i="1" s="1"/>
  <c r="A482" i="1" s="1"/>
  <c r="A483" i="1" s="1"/>
  <c r="A484" i="1" s="1"/>
  <c r="F479" i="1"/>
  <c r="L479" i="1" s="1"/>
  <c r="M479" i="1" s="1"/>
  <c r="N478" i="1"/>
  <c r="N783" i="1" s="1"/>
  <c r="K478" i="1"/>
  <c r="K783" i="1" s="1"/>
  <c r="M476" i="1"/>
  <c r="M475" i="1"/>
  <c r="A475" i="1"/>
  <c r="A476" i="1" s="1"/>
  <c r="M474" i="1"/>
  <c r="K473" i="1"/>
  <c r="M473" i="1" s="1"/>
  <c r="M471" i="1"/>
  <c r="A471" i="1"/>
  <c r="A472" i="1" s="1"/>
  <c r="A473" i="1" s="1"/>
  <c r="A474" i="1" s="1"/>
  <c r="L470" i="1"/>
  <c r="M470" i="1" s="1"/>
  <c r="N469" i="1"/>
  <c r="N782" i="1" s="1"/>
  <c r="K469" i="1"/>
  <c r="K782" i="1" s="1"/>
  <c r="L465" i="1"/>
  <c r="M465" i="1" s="1"/>
  <c r="F464" i="1"/>
  <c r="L464" i="1" s="1"/>
  <c r="M464" i="1" s="1"/>
  <c r="F463" i="1"/>
  <c r="L463" i="1" s="1"/>
  <c r="M463" i="1" s="1"/>
  <c r="L462" i="1"/>
  <c r="M462" i="1" s="1"/>
  <c r="F462" i="1"/>
  <c r="F461" i="1"/>
  <c r="L461" i="1" s="1"/>
  <c r="M461" i="1" s="1"/>
  <c r="F460" i="1"/>
  <c r="L460" i="1" s="1"/>
  <c r="M460" i="1" s="1"/>
  <c r="F459" i="1"/>
  <c r="L459" i="1" s="1"/>
  <c r="M459" i="1" s="1"/>
  <c r="F458" i="1"/>
  <c r="L458" i="1" s="1"/>
  <c r="M458" i="1" s="1"/>
  <c r="F457" i="1"/>
  <c r="L457" i="1" s="1"/>
  <c r="M457" i="1" s="1"/>
  <c r="F456" i="1"/>
  <c r="L456" i="1" s="1"/>
  <c r="M456" i="1" s="1"/>
  <c r="F455" i="1"/>
  <c r="L455" i="1" s="1"/>
  <c r="M455" i="1" s="1"/>
  <c r="F454" i="1"/>
  <c r="L454" i="1" s="1"/>
  <c r="M454" i="1" s="1"/>
  <c r="L453" i="1"/>
  <c r="M453" i="1" s="1"/>
  <c r="F453" i="1"/>
  <c r="F452" i="1"/>
  <c r="L452" i="1" s="1"/>
  <c r="M452" i="1" s="1"/>
  <c r="A452" i="1"/>
  <c r="A453" i="1" s="1"/>
  <c r="A454" i="1" s="1"/>
  <c r="A455" i="1" s="1"/>
  <c r="A456" i="1" s="1"/>
  <c r="A457" i="1" s="1"/>
  <c r="A458" i="1" s="1"/>
  <c r="A459" i="1" s="1"/>
  <c r="A460" i="1" s="1"/>
  <c r="A461" i="1" s="1"/>
  <c r="A462" i="1" s="1"/>
  <c r="A463" i="1" s="1"/>
  <c r="A464" i="1" s="1"/>
  <c r="A465" i="1" s="1"/>
  <c r="A466" i="1" s="1"/>
  <c r="F451" i="1"/>
  <c r="N450" i="1"/>
  <c r="N781" i="1" s="1"/>
  <c r="K450" i="1"/>
  <c r="K781" i="1" s="1"/>
  <c r="M448" i="1"/>
  <c r="M447" i="1"/>
  <c r="A445" i="1"/>
  <c r="A446" i="1" s="1"/>
  <c r="A447" i="1" s="1"/>
  <c r="A448" i="1" s="1"/>
  <c r="N443" i="1"/>
  <c r="N780" i="1" s="1"/>
  <c r="K443" i="1"/>
  <c r="K780" i="1" s="1"/>
  <c r="M441" i="1"/>
  <c r="L440" i="1"/>
  <c r="M440" i="1" s="1"/>
  <c r="F439" i="1"/>
  <c r="K439" i="1" s="1"/>
  <c r="M439" i="1" s="1"/>
  <c r="F438" i="1"/>
  <c r="L438" i="1" s="1"/>
  <c r="M438" i="1" s="1"/>
  <c r="A437" i="1"/>
  <c r="A438" i="1" s="1"/>
  <c r="A439" i="1" s="1"/>
  <c r="A440" i="1" s="1"/>
  <c r="A441" i="1" s="1"/>
  <c r="N435" i="1"/>
  <c r="N779" i="1" s="1"/>
  <c r="M433" i="1"/>
  <c r="M432" i="1"/>
  <c r="L430" i="1"/>
  <c r="M430" i="1" s="1"/>
  <c r="M429" i="1"/>
  <c r="F424" i="1"/>
  <c r="L424" i="1" s="1"/>
  <c r="A424" i="1"/>
  <c r="A425" i="1" s="1"/>
  <c r="A426" i="1" s="1"/>
  <c r="A427" i="1" s="1"/>
  <c r="A428" i="1" s="1"/>
  <c r="A429" i="1" s="1"/>
  <c r="A430" i="1" s="1"/>
  <c r="A431" i="1" s="1"/>
  <c r="A432" i="1" s="1"/>
  <c r="A433" i="1" s="1"/>
  <c r="F423" i="1"/>
  <c r="L423" i="1" s="1"/>
  <c r="M423" i="1" s="1"/>
  <c r="N422" i="1"/>
  <c r="K422" i="1"/>
  <c r="M416" i="1"/>
  <c r="M415" i="1"/>
  <c r="M414" i="1"/>
  <c r="A414" i="1"/>
  <c r="A415" i="1" s="1"/>
  <c r="A416" i="1" s="1"/>
  <c r="L413" i="1"/>
  <c r="L412" i="1" s="1"/>
  <c r="L752" i="1" s="1"/>
  <c r="F413" i="1"/>
  <c r="N412" i="1"/>
  <c r="N752" i="1" s="1"/>
  <c r="K412" i="1"/>
  <c r="K752" i="1" s="1"/>
  <c r="M410" i="1"/>
  <c r="M409" i="1"/>
  <c r="A409" i="1"/>
  <c r="A410" i="1" s="1"/>
  <c r="M408" i="1"/>
  <c r="N407" i="1"/>
  <c r="N751" i="1" s="1"/>
  <c r="L407" i="1"/>
  <c r="L751" i="1" s="1"/>
  <c r="K407" i="1"/>
  <c r="K751" i="1" s="1"/>
  <c r="M405" i="1"/>
  <c r="M404" i="1"/>
  <c r="M403" i="1"/>
  <c r="A403" i="1"/>
  <c r="A404" i="1" s="1"/>
  <c r="A405" i="1" s="1"/>
  <c r="M402" i="1"/>
  <c r="L402" i="1"/>
  <c r="L401" i="1" s="1"/>
  <c r="L750" i="1" s="1"/>
  <c r="N401" i="1"/>
  <c r="N750" i="1" s="1"/>
  <c r="K401" i="1"/>
  <c r="K750" i="1" s="1"/>
  <c r="M399" i="1"/>
  <c r="M398" i="1"/>
  <c r="A398" i="1"/>
  <c r="A399" i="1" s="1"/>
  <c r="L397" i="1"/>
  <c r="M397" i="1" s="1"/>
  <c r="N396" i="1"/>
  <c r="N749" i="1" s="1"/>
  <c r="L396" i="1"/>
  <c r="L749" i="1" s="1"/>
  <c r="K396" i="1"/>
  <c r="K749" i="1" s="1"/>
  <c r="M394" i="1"/>
  <c r="M393" i="1"/>
  <c r="M392" i="1"/>
  <c r="M391" i="1"/>
  <c r="M390" i="1"/>
  <c r="A390" i="1"/>
  <c r="A391" i="1" s="1"/>
  <c r="A392" i="1" s="1"/>
  <c r="A393" i="1" s="1"/>
  <c r="A394" i="1" s="1"/>
  <c r="M389" i="1"/>
  <c r="M388" i="1" s="1"/>
  <c r="N388" i="1"/>
  <c r="N748" i="1" s="1"/>
  <c r="L388" i="1"/>
  <c r="L748" i="1" s="1"/>
  <c r="K388" i="1"/>
  <c r="K748" i="1" s="1"/>
  <c r="M386" i="1"/>
  <c r="M385" i="1"/>
  <c r="M384" i="1"/>
  <c r="A384" i="1"/>
  <c r="A385" i="1" s="1"/>
  <c r="A386" i="1" s="1"/>
  <c r="M383" i="1"/>
  <c r="N382" i="1"/>
  <c r="N747" i="1" s="1"/>
  <c r="L382" i="1"/>
  <c r="L747" i="1" s="1"/>
  <c r="K382" i="1"/>
  <c r="K747" i="1" s="1"/>
  <c r="M380" i="1"/>
  <c r="M379" i="1"/>
  <c r="M373" i="1" s="1"/>
  <c r="M378" i="1"/>
  <c r="M377" i="1"/>
  <c r="M376" i="1"/>
  <c r="M375" i="1"/>
  <c r="A375" i="1"/>
  <c r="A376" i="1" s="1"/>
  <c r="A377" i="1" s="1"/>
  <c r="A378" i="1" s="1"/>
  <c r="A379" i="1" s="1"/>
  <c r="A380" i="1" s="1"/>
  <c r="M374" i="1"/>
  <c r="N373" i="1"/>
  <c r="L373" i="1"/>
  <c r="K373" i="1"/>
  <c r="K367" i="1"/>
  <c r="M367" i="1" s="1"/>
  <c r="A365" i="1"/>
  <c r="A366" i="1" s="1"/>
  <c r="A367" i="1" s="1"/>
  <c r="F364" i="1"/>
  <c r="K364" i="1" s="1"/>
  <c r="M364" i="1" s="1"/>
  <c r="N363" i="1"/>
  <c r="L363" i="1"/>
  <c r="L742" i="1" s="1"/>
  <c r="I359" i="1"/>
  <c r="I358" i="1"/>
  <c r="I356" i="1"/>
  <c r="A356" i="1"/>
  <c r="A357" i="1" s="1"/>
  <c r="A358" i="1" s="1"/>
  <c r="A359" i="1" s="1"/>
  <c r="A360" i="1" s="1"/>
  <c r="A361" i="1" s="1"/>
  <c r="I355" i="1"/>
  <c r="I357" i="1" s="1"/>
  <c r="N353" i="1"/>
  <c r="K353" i="1"/>
  <c r="K741" i="1" s="1"/>
  <c r="M347" i="1"/>
  <c r="N345" i="1"/>
  <c r="N737" i="1" s="1"/>
  <c r="M345" i="1"/>
  <c r="L345" i="1"/>
  <c r="L737" i="1" s="1"/>
  <c r="K345" i="1"/>
  <c r="K737" i="1" s="1"/>
  <c r="W343" i="1"/>
  <c r="L343" i="1"/>
  <c r="M343" i="1" s="1"/>
  <c r="W342" i="1"/>
  <c r="L342" i="1"/>
  <c r="M342" i="1" s="1"/>
  <c r="W341" i="1"/>
  <c r="L341" i="1"/>
  <c r="M341" i="1" s="1"/>
  <c r="W340" i="1"/>
  <c r="L340" i="1"/>
  <c r="M340" i="1" s="1"/>
  <c r="W339" i="1"/>
  <c r="L339" i="1"/>
  <c r="A339" i="1"/>
  <c r="A340" i="1" s="1"/>
  <c r="A341" i="1" s="1"/>
  <c r="A342" i="1" s="1"/>
  <c r="A343" i="1" s="1"/>
  <c r="W338" i="1"/>
  <c r="Q338" i="1"/>
  <c r="F427" i="1" s="1"/>
  <c r="L427" i="1" s="1"/>
  <c r="M427" i="1" s="1"/>
  <c r="L338" i="1"/>
  <c r="M338" i="1" s="1"/>
  <c r="A338" i="1"/>
  <c r="W337" i="1"/>
  <c r="L337" i="1"/>
  <c r="M337" i="1" s="1"/>
  <c r="N335" i="1"/>
  <c r="N736" i="1" s="1"/>
  <c r="K335" i="1"/>
  <c r="K736" i="1" s="1"/>
  <c r="W333" i="1"/>
  <c r="L333" i="1"/>
  <c r="M333" i="1" s="1"/>
  <c r="W332" i="1"/>
  <c r="L332" i="1"/>
  <c r="M332" i="1" s="1"/>
  <c r="W331" i="1"/>
  <c r="L331" i="1"/>
  <c r="M331" i="1" s="1"/>
  <c r="W330" i="1"/>
  <c r="L330" i="1"/>
  <c r="M330" i="1" s="1"/>
  <c r="W329" i="1"/>
  <c r="L329" i="1"/>
  <c r="M329" i="1" s="1"/>
  <c r="W328" i="1"/>
  <c r="L328" i="1"/>
  <c r="M328" i="1" s="1"/>
  <c r="W327" i="1"/>
  <c r="L327" i="1"/>
  <c r="M327" i="1" s="1"/>
  <c r="W326" i="1"/>
  <c r="L326" i="1"/>
  <c r="M326" i="1" s="1"/>
  <c r="W325" i="1"/>
  <c r="L325" i="1"/>
  <c r="M325" i="1" s="1"/>
  <c r="W324" i="1"/>
  <c r="L324" i="1"/>
  <c r="M324" i="1" s="1"/>
  <c r="W323" i="1"/>
  <c r="L323" i="1"/>
  <c r="M323" i="1" s="1"/>
  <c r="W322" i="1"/>
  <c r="L322" i="1"/>
  <c r="M322" i="1" s="1"/>
  <c r="W321" i="1"/>
  <c r="L321" i="1"/>
  <c r="M321" i="1" s="1"/>
  <c r="W320" i="1"/>
  <c r="L320" i="1"/>
  <c r="M320" i="1" s="1"/>
  <c r="W319" i="1"/>
  <c r="M319" i="1"/>
  <c r="L319" i="1"/>
  <c r="A319" i="1"/>
  <c r="A320" i="1" s="1"/>
  <c r="A321" i="1" s="1"/>
  <c r="A322" i="1" s="1"/>
  <c r="A323" i="1" s="1"/>
  <c r="A324" i="1" s="1"/>
  <c r="A325" i="1" s="1"/>
  <c r="A326" i="1" s="1"/>
  <c r="A327" i="1" s="1"/>
  <c r="A328" i="1" s="1"/>
  <c r="A329" i="1" s="1"/>
  <c r="A330" i="1" s="1"/>
  <c r="A331" i="1" s="1"/>
  <c r="A332" i="1" s="1"/>
  <c r="A333" i="1" s="1"/>
  <c r="W318" i="1"/>
  <c r="L318" i="1"/>
  <c r="N316" i="1"/>
  <c r="N735" i="1" s="1"/>
  <c r="K316" i="1"/>
  <c r="W314" i="1"/>
  <c r="L314" i="1"/>
  <c r="M314" i="1" s="1"/>
  <c r="W313" i="1"/>
  <c r="L313" i="1"/>
  <c r="M313" i="1" s="1"/>
  <c r="W312" i="1"/>
  <c r="L312" i="1"/>
  <c r="M312" i="1" s="1"/>
  <c r="W311" i="1"/>
  <c r="L311" i="1"/>
  <c r="M311" i="1" s="1"/>
  <c r="W310" i="1"/>
  <c r="L310" i="1"/>
  <c r="M310" i="1" s="1"/>
  <c r="W309" i="1"/>
  <c r="L309" i="1"/>
  <c r="M309" i="1" s="1"/>
  <c r="W308" i="1"/>
  <c r="L308" i="1"/>
  <c r="M308" i="1" s="1"/>
  <c r="W307" i="1"/>
  <c r="L307" i="1"/>
  <c r="M307" i="1" s="1"/>
  <c r="W306" i="1"/>
  <c r="L306" i="1"/>
  <c r="M306" i="1" s="1"/>
  <c r="W305" i="1"/>
  <c r="L305" i="1"/>
  <c r="M305" i="1" s="1"/>
  <c r="A305" i="1"/>
  <c r="A306" i="1" s="1"/>
  <c r="A307" i="1" s="1"/>
  <c r="A308" i="1" s="1"/>
  <c r="A309" i="1" s="1"/>
  <c r="A310" i="1" s="1"/>
  <c r="A311" i="1" s="1"/>
  <c r="A312" i="1" s="1"/>
  <c r="A313" i="1" s="1"/>
  <c r="A314" i="1" s="1"/>
  <c r="W304" i="1"/>
  <c r="L304" i="1"/>
  <c r="M304" i="1" s="1"/>
  <c r="N302" i="1"/>
  <c r="K302" i="1"/>
  <c r="K734" i="1" s="1"/>
  <c r="F293" i="1"/>
  <c r="C293" i="1"/>
  <c r="C292" i="1"/>
  <c r="W290" i="1"/>
  <c r="I290" i="1"/>
  <c r="G290" i="1"/>
  <c r="L290" i="1" s="1"/>
  <c r="M290" i="1" s="1"/>
  <c r="W289" i="1"/>
  <c r="I289" i="1"/>
  <c r="L289" i="1" s="1"/>
  <c r="N287" i="1"/>
  <c r="F285" i="1"/>
  <c r="C285" i="1"/>
  <c r="C284" i="1"/>
  <c r="W282" i="1"/>
  <c r="I282" i="1"/>
  <c r="G282" i="1"/>
  <c r="L282" i="1" s="1"/>
  <c r="M282" i="1" s="1"/>
  <c r="W281" i="1"/>
  <c r="I281" i="1"/>
  <c r="L281" i="1" s="1"/>
  <c r="M281" i="1" s="1"/>
  <c r="A281" i="1"/>
  <c r="A282" i="1" s="1"/>
  <c r="W280" i="1"/>
  <c r="I280" i="1"/>
  <c r="G280" i="1"/>
  <c r="N278" i="1"/>
  <c r="F276" i="1"/>
  <c r="K276" i="1" s="1"/>
  <c r="C276" i="1"/>
  <c r="C275" i="1"/>
  <c r="W273" i="1"/>
  <c r="I273" i="1"/>
  <c r="G273" i="1"/>
  <c r="W272" i="1"/>
  <c r="I272" i="1"/>
  <c r="G272" i="1"/>
  <c r="L272" i="1" s="1"/>
  <c r="W271" i="1"/>
  <c r="I271" i="1"/>
  <c r="G271" i="1"/>
  <c r="N269" i="1"/>
  <c r="F267" i="1"/>
  <c r="K267" i="1" s="1"/>
  <c r="C267" i="1"/>
  <c r="C266" i="1"/>
  <c r="W265" i="1"/>
  <c r="W264" i="1"/>
  <c r="I264" i="1"/>
  <c r="G264" i="1"/>
  <c r="A264" i="1"/>
  <c r="W263" i="1"/>
  <c r="L263" i="1"/>
  <c r="M263" i="1" s="1"/>
  <c r="I263" i="1"/>
  <c r="G263" i="1"/>
  <c r="W262" i="1"/>
  <c r="I262" i="1"/>
  <c r="G262" i="1"/>
  <c r="L262" i="1" s="1"/>
  <c r="M262" i="1" s="1"/>
  <c r="A262" i="1"/>
  <c r="A263" i="1" s="1"/>
  <c r="W261" i="1"/>
  <c r="I261" i="1"/>
  <c r="G261" i="1"/>
  <c r="F535" i="1" s="1"/>
  <c r="N259" i="1"/>
  <c r="F257" i="1"/>
  <c r="K257" i="1" s="1"/>
  <c r="C257" i="1"/>
  <c r="C256" i="1"/>
  <c r="W254" i="1"/>
  <c r="I254" i="1"/>
  <c r="D254" i="1"/>
  <c r="G254" i="1" s="1"/>
  <c r="L254" i="1" s="1"/>
  <c r="M254" i="1" s="1"/>
  <c r="W253" i="1"/>
  <c r="I253" i="1"/>
  <c r="G253" i="1"/>
  <c r="D253" i="1"/>
  <c r="W252" i="1"/>
  <c r="I252" i="1"/>
  <c r="L252" i="1" s="1"/>
  <c r="M252" i="1" s="1"/>
  <c r="W251" i="1"/>
  <c r="I251" i="1"/>
  <c r="L251" i="1" s="1"/>
  <c r="M251" i="1" s="1"/>
  <c r="W250" i="1"/>
  <c r="I250" i="1"/>
  <c r="D250" i="1"/>
  <c r="G250" i="1" s="1"/>
  <c r="W249" i="1"/>
  <c r="I249" i="1"/>
  <c r="D249" i="1"/>
  <c r="G249" i="1" s="1"/>
  <c r="L249" i="1" s="1"/>
  <c r="M249" i="1" s="1"/>
  <c r="A249" i="1"/>
  <c r="A250" i="1" s="1"/>
  <c r="A251" i="1" s="1"/>
  <c r="A252" i="1" s="1"/>
  <c r="A253" i="1" s="1"/>
  <c r="A254" i="1" s="1"/>
  <c r="W248" i="1"/>
  <c r="T248" i="1"/>
  <c r="S248" i="1"/>
  <c r="R248" i="1"/>
  <c r="Q248" i="1"/>
  <c r="I248" i="1"/>
  <c r="D248" i="1"/>
  <c r="G248" i="1" s="1"/>
  <c r="L248" i="1" s="1"/>
  <c r="N246" i="1"/>
  <c r="F243" i="1"/>
  <c r="C243" i="1"/>
  <c r="K243" i="1" s="1"/>
  <c r="M243" i="1" s="1"/>
  <c r="C242" i="1"/>
  <c r="W240" i="1"/>
  <c r="I240" i="1"/>
  <c r="D240" i="1"/>
  <c r="G240" i="1" s="1"/>
  <c r="W239" i="1"/>
  <c r="I239" i="1"/>
  <c r="D239" i="1"/>
  <c r="G239" i="1" s="1"/>
  <c r="L239" i="1" s="1"/>
  <c r="M239" i="1" s="1"/>
  <c r="W238" i="1"/>
  <c r="I238" i="1"/>
  <c r="L238" i="1" s="1"/>
  <c r="M238" i="1" s="1"/>
  <c r="W237" i="1"/>
  <c r="I237" i="1"/>
  <c r="D237" i="1"/>
  <c r="G237" i="1" s="1"/>
  <c r="W236" i="1"/>
  <c r="I236" i="1"/>
  <c r="D236" i="1"/>
  <c r="G236" i="1" s="1"/>
  <c r="L236" i="1" s="1"/>
  <c r="A236" i="1"/>
  <c r="A237" i="1" s="1"/>
  <c r="A238" i="1" s="1"/>
  <c r="A239" i="1" s="1"/>
  <c r="A240" i="1" s="1"/>
  <c r="W235" i="1"/>
  <c r="T235" i="1"/>
  <c r="S235" i="1"/>
  <c r="R235" i="1"/>
  <c r="Q235" i="1"/>
  <c r="I235" i="1"/>
  <c r="D235" i="1"/>
  <c r="G235" i="1" s="1"/>
  <c r="N233" i="1"/>
  <c r="F231" i="1"/>
  <c r="C231" i="1"/>
  <c r="C230" i="1"/>
  <c r="W228" i="1"/>
  <c r="I228" i="1"/>
  <c r="D228" i="1"/>
  <c r="G228" i="1" s="1"/>
  <c r="W227" i="1"/>
  <c r="I227" i="1"/>
  <c r="D227" i="1"/>
  <c r="G227" i="1" s="1"/>
  <c r="L227" i="1" s="1"/>
  <c r="M227" i="1" s="1"/>
  <c r="W226" i="1"/>
  <c r="I226" i="1"/>
  <c r="D226" i="1"/>
  <c r="G226" i="1" s="1"/>
  <c r="L226" i="1" s="1"/>
  <c r="M226" i="1" s="1"/>
  <c r="W225" i="1"/>
  <c r="I225" i="1"/>
  <c r="D225" i="1"/>
  <c r="G225" i="1" s="1"/>
  <c r="W224" i="1"/>
  <c r="I224" i="1"/>
  <c r="D224" i="1"/>
  <c r="G224" i="1" s="1"/>
  <c r="L224" i="1" s="1"/>
  <c r="M224" i="1" s="1"/>
  <c r="A224" i="1"/>
  <c r="A225" i="1" s="1"/>
  <c r="A226" i="1" s="1"/>
  <c r="A227" i="1" s="1"/>
  <c r="A228" i="1" s="1"/>
  <c r="W223" i="1"/>
  <c r="I223" i="1"/>
  <c r="D223" i="1"/>
  <c r="G223" i="1" s="1"/>
  <c r="A223" i="1"/>
  <c r="W222" i="1"/>
  <c r="T222" i="1"/>
  <c r="S222" i="1"/>
  <c r="R222" i="1"/>
  <c r="Q222" i="1"/>
  <c r="I222" i="1"/>
  <c r="D222" i="1"/>
  <c r="G222" i="1" s="1"/>
  <c r="N220" i="1"/>
  <c r="F218" i="1"/>
  <c r="C218" i="1"/>
  <c r="C217" i="1"/>
  <c r="W215" i="1"/>
  <c r="I215" i="1"/>
  <c r="D215" i="1"/>
  <c r="G215" i="1" s="1"/>
  <c r="L215" i="1" s="1"/>
  <c r="M215" i="1" s="1"/>
  <c r="W214" i="1"/>
  <c r="I214" i="1"/>
  <c r="D214" i="1"/>
  <c r="G214" i="1" s="1"/>
  <c r="W213" i="1"/>
  <c r="I213" i="1"/>
  <c r="L213" i="1" s="1"/>
  <c r="M213" i="1" s="1"/>
  <c r="W212" i="1"/>
  <c r="I212" i="1"/>
  <c r="D212" i="1"/>
  <c r="G212" i="1" s="1"/>
  <c r="L212" i="1" s="1"/>
  <c r="M212" i="1" s="1"/>
  <c r="W211" i="1"/>
  <c r="I211" i="1"/>
  <c r="D211" i="1"/>
  <c r="G211" i="1" s="1"/>
  <c r="L211" i="1" s="1"/>
  <c r="M211" i="1" s="1"/>
  <c r="W210" i="1"/>
  <c r="L210" i="1"/>
  <c r="M210" i="1" s="1"/>
  <c r="I210" i="1"/>
  <c r="D210" i="1"/>
  <c r="G210" i="1" s="1"/>
  <c r="A210" i="1"/>
  <c r="A211" i="1" s="1"/>
  <c r="A212" i="1" s="1"/>
  <c r="A213" i="1" s="1"/>
  <c r="A214" i="1" s="1"/>
  <c r="A215" i="1" s="1"/>
  <c r="W209" i="1"/>
  <c r="T209" i="1"/>
  <c r="S209" i="1"/>
  <c r="R209" i="1"/>
  <c r="Q209" i="1"/>
  <c r="I209" i="1"/>
  <c r="G209" i="1"/>
  <c r="L209" i="1" s="1"/>
  <c r="D209" i="1"/>
  <c r="N207" i="1"/>
  <c r="F205" i="1"/>
  <c r="C205" i="1"/>
  <c r="C204" i="1"/>
  <c r="W202" i="1"/>
  <c r="I202" i="1"/>
  <c r="D202" i="1"/>
  <c r="G202" i="1" s="1"/>
  <c r="L202" i="1" s="1"/>
  <c r="M202" i="1" s="1"/>
  <c r="W201" i="1"/>
  <c r="I201" i="1"/>
  <c r="G201" i="1"/>
  <c r="L201" i="1" s="1"/>
  <c r="D201" i="1"/>
  <c r="W200" i="1"/>
  <c r="I200" i="1"/>
  <c r="D200" i="1"/>
  <c r="G200" i="1" s="1"/>
  <c r="L200" i="1" s="1"/>
  <c r="M200" i="1" s="1"/>
  <c r="A200" i="1"/>
  <c r="A201" i="1" s="1"/>
  <c r="A202" i="1" s="1"/>
  <c r="W199" i="1"/>
  <c r="T199" i="1"/>
  <c r="S199" i="1"/>
  <c r="R199" i="1"/>
  <c r="Q199" i="1"/>
  <c r="I199" i="1"/>
  <c r="D199" i="1"/>
  <c r="G199" i="1" s="1"/>
  <c r="L199" i="1" s="1"/>
  <c r="N197" i="1"/>
  <c r="F194" i="1"/>
  <c r="C194" i="1"/>
  <c r="C193" i="1"/>
  <c r="W191" i="1"/>
  <c r="I191" i="1"/>
  <c r="D191" i="1"/>
  <c r="G191" i="1" s="1"/>
  <c r="L191" i="1" s="1"/>
  <c r="M191" i="1" s="1"/>
  <c r="W190" i="1"/>
  <c r="I190" i="1"/>
  <c r="D190" i="1"/>
  <c r="G190" i="1" s="1"/>
  <c r="L190" i="1" s="1"/>
  <c r="W189" i="1"/>
  <c r="I189" i="1"/>
  <c r="L189" i="1" s="1"/>
  <c r="M189" i="1" s="1"/>
  <c r="W188" i="1"/>
  <c r="I188" i="1"/>
  <c r="D188" i="1"/>
  <c r="G188" i="1" s="1"/>
  <c r="L188" i="1" s="1"/>
  <c r="M188" i="1" s="1"/>
  <c r="W187" i="1"/>
  <c r="I187" i="1"/>
  <c r="D187" i="1"/>
  <c r="G187" i="1" s="1"/>
  <c r="W186" i="1"/>
  <c r="I186" i="1"/>
  <c r="D186" i="1"/>
  <c r="G186" i="1" s="1"/>
  <c r="W185" i="1"/>
  <c r="I185" i="1"/>
  <c r="D185" i="1"/>
  <c r="G185" i="1" s="1"/>
  <c r="L185" i="1" s="1"/>
  <c r="M185" i="1" s="1"/>
  <c r="W184" i="1"/>
  <c r="I184" i="1"/>
  <c r="D184" i="1"/>
  <c r="G184" i="1" s="1"/>
  <c r="W183" i="1"/>
  <c r="I183" i="1"/>
  <c r="D183" i="1"/>
  <c r="G183" i="1" s="1"/>
  <c r="A183" i="1"/>
  <c r="A184" i="1" s="1"/>
  <c r="A185" i="1" s="1"/>
  <c r="A186" i="1" s="1"/>
  <c r="A187" i="1" s="1"/>
  <c r="A188" i="1" s="1"/>
  <c r="A189" i="1" s="1"/>
  <c r="A190" i="1" s="1"/>
  <c r="A191" i="1" s="1"/>
  <c r="W182" i="1"/>
  <c r="T182" i="1"/>
  <c r="S182" i="1"/>
  <c r="R182" i="1"/>
  <c r="Q182" i="1"/>
  <c r="I182" i="1"/>
  <c r="D182" i="1"/>
  <c r="G182" i="1" s="1"/>
  <c r="N180" i="1"/>
  <c r="F178" i="1"/>
  <c r="C178" i="1"/>
  <c r="C177" i="1"/>
  <c r="W175" i="1"/>
  <c r="I175" i="1"/>
  <c r="D175" i="1"/>
  <c r="G175" i="1" s="1"/>
  <c r="W174" i="1"/>
  <c r="I174" i="1"/>
  <c r="D174" i="1"/>
  <c r="G174" i="1" s="1"/>
  <c r="W173" i="1"/>
  <c r="I173" i="1"/>
  <c r="L173" i="1" s="1"/>
  <c r="M173" i="1" s="1"/>
  <c r="W172" i="1"/>
  <c r="I172" i="1"/>
  <c r="D172" i="1"/>
  <c r="G172" i="1" s="1"/>
  <c r="L172" i="1" s="1"/>
  <c r="M172" i="1" s="1"/>
  <c r="W171" i="1"/>
  <c r="I171" i="1"/>
  <c r="D171" i="1"/>
  <c r="G171" i="1" s="1"/>
  <c r="L171" i="1" s="1"/>
  <c r="M171" i="1" s="1"/>
  <c r="W170" i="1"/>
  <c r="I170" i="1"/>
  <c r="G170" i="1"/>
  <c r="L170" i="1" s="1"/>
  <c r="M170" i="1" s="1"/>
  <c r="D170" i="1"/>
  <c r="W169" i="1"/>
  <c r="I169" i="1"/>
  <c r="D169" i="1"/>
  <c r="G169" i="1" s="1"/>
  <c r="A169" i="1"/>
  <c r="A170" i="1" s="1"/>
  <c r="A171" i="1" s="1"/>
  <c r="A172" i="1" s="1"/>
  <c r="A173" i="1" s="1"/>
  <c r="A174" i="1" s="1"/>
  <c r="A175" i="1" s="1"/>
  <c r="W168" i="1"/>
  <c r="T168" i="1"/>
  <c r="S168" i="1"/>
  <c r="R168" i="1"/>
  <c r="Q168" i="1"/>
  <c r="I168" i="1"/>
  <c r="D168" i="1"/>
  <c r="G168" i="1" s="1"/>
  <c r="L168" i="1" s="1"/>
  <c r="M168" i="1" s="1"/>
  <c r="N166" i="1"/>
  <c r="F164" i="1"/>
  <c r="C164" i="1"/>
  <c r="C163" i="1"/>
  <c r="W161" i="1"/>
  <c r="I161" i="1"/>
  <c r="D161" i="1"/>
  <c r="G161" i="1" s="1"/>
  <c r="W160" i="1"/>
  <c r="I160" i="1"/>
  <c r="D160" i="1"/>
  <c r="G160" i="1" s="1"/>
  <c r="L160" i="1" s="1"/>
  <c r="A160" i="1"/>
  <c r="A161" i="1" s="1"/>
  <c r="W159" i="1"/>
  <c r="I159" i="1"/>
  <c r="D159" i="1"/>
  <c r="G159" i="1" s="1"/>
  <c r="L159" i="1" s="1"/>
  <c r="M159" i="1" s="1"/>
  <c r="W158" i="1"/>
  <c r="I158" i="1"/>
  <c r="G158" i="1"/>
  <c r="L158" i="1" s="1"/>
  <c r="M158" i="1" s="1"/>
  <c r="D158" i="1"/>
  <c r="A158" i="1"/>
  <c r="A159" i="1" s="1"/>
  <c r="W157" i="1"/>
  <c r="T157" i="1"/>
  <c r="S157" i="1"/>
  <c r="R157" i="1"/>
  <c r="Q157" i="1"/>
  <c r="I157" i="1"/>
  <c r="D157" i="1"/>
  <c r="G157" i="1" s="1"/>
  <c r="N155" i="1"/>
  <c r="F153" i="1"/>
  <c r="C153" i="1"/>
  <c r="K153" i="1" s="1"/>
  <c r="C152" i="1"/>
  <c r="W150" i="1"/>
  <c r="D150" i="1"/>
  <c r="G150" i="1" s="1"/>
  <c r="L150" i="1" s="1"/>
  <c r="M150" i="1" s="1"/>
  <c r="W149" i="1"/>
  <c r="I149" i="1"/>
  <c r="D149" i="1"/>
  <c r="G149" i="1" s="1"/>
  <c r="L149" i="1" s="1"/>
  <c r="W148" i="1"/>
  <c r="I148" i="1"/>
  <c r="L148" i="1" s="1"/>
  <c r="M148" i="1" s="1"/>
  <c r="W147" i="1"/>
  <c r="I147" i="1"/>
  <c r="D147" i="1"/>
  <c r="G147" i="1" s="1"/>
  <c r="L147" i="1" s="1"/>
  <c r="M147" i="1" s="1"/>
  <c r="W146" i="1"/>
  <c r="I146" i="1"/>
  <c r="D146" i="1"/>
  <c r="G146" i="1" s="1"/>
  <c r="L146" i="1" s="1"/>
  <c r="M146" i="1" s="1"/>
  <c r="W145" i="1"/>
  <c r="I145" i="1"/>
  <c r="D145" i="1"/>
  <c r="G145" i="1" s="1"/>
  <c r="W144" i="1"/>
  <c r="I144" i="1"/>
  <c r="D144" i="1"/>
  <c r="G144" i="1" s="1"/>
  <c r="L144" i="1" s="1"/>
  <c r="M144" i="1" s="1"/>
  <c r="W143" i="1"/>
  <c r="I143" i="1"/>
  <c r="D143" i="1"/>
  <c r="G143" i="1" s="1"/>
  <c r="L143" i="1" s="1"/>
  <c r="M143" i="1" s="1"/>
  <c r="A143" i="1"/>
  <c r="A144" i="1" s="1"/>
  <c r="A145" i="1" s="1"/>
  <c r="A146" i="1" s="1"/>
  <c r="A147" i="1" s="1"/>
  <c r="A148" i="1" s="1"/>
  <c r="A149" i="1" s="1"/>
  <c r="A150" i="1" s="1"/>
  <c r="W142" i="1"/>
  <c r="T142" i="1"/>
  <c r="S142" i="1"/>
  <c r="R142" i="1"/>
  <c r="Q142" i="1"/>
  <c r="I142" i="1"/>
  <c r="D142" i="1"/>
  <c r="G142" i="1" s="1"/>
  <c r="L142" i="1" s="1"/>
  <c r="N140" i="1"/>
  <c r="F138" i="1"/>
  <c r="K138" i="1" s="1"/>
  <c r="M138" i="1" s="1"/>
  <c r="C138" i="1"/>
  <c r="C137" i="1"/>
  <c r="I135" i="1"/>
  <c r="D135" i="1"/>
  <c r="G135" i="1" s="1"/>
  <c r="L135" i="1" s="1"/>
  <c r="M135" i="1" s="1"/>
  <c r="W134" i="1"/>
  <c r="I134" i="1"/>
  <c r="G134" i="1"/>
  <c r="L134" i="1" s="1"/>
  <c r="M134" i="1" s="1"/>
  <c r="D134" i="1"/>
  <c r="W133" i="1"/>
  <c r="I133" i="1"/>
  <c r="D133" i="1"/>
  <c r="G133" i="1" s="1"/>
  <c r="W132" i="1"/>
  <c r="I132" i="1"/>
  <c r="L132" i="1" s="1"/>
  <c r="M132" i="1" s="1"/>
  <c r="G132" i="1"/>
  <c r="W131" i="1"/>
  <c r="I131" i="1"/>
  <c r="D131" i="1"/>
  <c r="G131" i="1" s="1"/>
  <c r="L131" i="1" s="1"/>
  <c r="M131" i="1" s="1"/>
  <c r="W130" i="1"/>
  <c r="I130" i="1"/>
  <c r="L130" i="1" s="1"/>
  <c r="M130" i="1" s="1"/>
  <c r="W129" i="1"/>
  <c r="I129" i="1"/>
  <c r="D129" i="1"/>
  <c r="G129" i="1" s="1"/>
  <c r="W128" i="1"/>
  <c r="I128" i="1"/>
  <c r="D128" i="1"/>
  <c r="G128" i="1" s="1"/>
  <c r="A128" i="1"/>
  <c r="A129" i="1" s="1"/>
  <c r="A130" i="1" s="1"/>
  <c r="A131" i="1" s="1"/>
  <c r="A132" i="1" s="1"/>
  <c r="A133" i="1" s="1"/>
  <c r="A134" i="1" s="1"/>
  <c r="W127" i="1"/>
  <c r="T127" i="1"/>
  <c r="S127" i="1"/>
  <c r="R127" i="1"/>
  <c r="Q127" i="1"/>
  <c r="I127" i="1"/>
  <c r="D127" i="1"/>
  <c r="G127" i="1" s="1"/>
  <c r="L127" i="1" s="1"/>
  <c r="N125" i="1"/>
  <c r="W122" i="1"/>
  <c r="T122" i="1"/>
  <c r="S122" i="1"/>
  <c r="R122" i="1"/>
  <c r="Q122" i="1"/>
  <c r="M122" i="1"/>
  <c r="M120" i="1" s="1"/>
  <c r="D122" i="1"/>
  <c r="G122" i="1" s="1"/>
  <c r="N120" i="1"/>
  <c r="N727" i="1" s="1"/>
  <c r="L120" i="1"/>
  <c r="L727" i="1" s="1"/>
  <c r="K120" i="1"/>
  <c r="K727" i="1" s="1"/>
  <c r="W118" i="1"/>
  <c r="M118" i="1"/>
  <c r="W117" i="1"/>
  <c r="M117" i="1"/>
  <c r="A117" i="1"/>
  <c r="A118" i="1" s="1"/>
  <c r="W116" i="1"/>
  <c r="T116" i="1"/>
  <c r="S116" i="1"/>
  <c r="R116" i="1"/>
  <c r="Q116" i="1"/>
  <c r="M116" i="1"/>
  <c r="N114" i="1"/>
  <c r="N726" i="1" s="1"/>
  <c r="L114" i="1"/>
  <c r="L726" i="1" s="1"/>
  <c r="K114" i="1"/>
  <c r="M108" i="1"/>
  <c r="L107" i="1"/>
  <c r="L102" i="1" s="1"/>
  <c r="L722" i="1" s="1"/>
  <c r="M106" i="1"/>
  <c r="M105" i="1"/>
  <c r="M104" i="1"/>
  <c r="A104" i="1"/>
  <c r="A105" i="1" s="1"/>
  <c r="A106" i="1" s="1"/>
  <c r="A107" i="1" s="1"/>
  <c r="A108" i="1" s="1"/>
  <c r="M103" i="1"/>
  <c r="N102" i="1"/>
  <c r="N722" i="1" s="1"/>
  <c r="K102" i="1"/>
  <c r="K722" i="1" s="1"/>
  <c r="M100" i="1"/>
  <c r="L99" i="1"/>
  <c r="M99" i="1" s="1"/>
  <c r="A99" i="1"/>
  <c r="A100" i="1" s="1"/>
  <c r="M98" i="1"/>
  <c r="N97" i="1"/>
  <c r="N721" i="1" s="1"/>
  <c r="K97" i="1"/>
  <c r="K721" i="1" s="1"/>
  <c r="M95" i="1"/>
  <c r="M94" i="1"/>
  <c r="M93" i="1"/>
  <c r="M92" i="1"/>
  <c r="M91" i="1"/>
  <c r="A91" i="1"/>
  <c r="A92" i="1" s="1"/>
  <c r="A93" i="1" s="1"/>
  <c r="A94" i="1" s="1"/>
  <c r="A95" i="1" s="1"/>
  <c r="M90" i="1"/>
  <c r="N89" i="1"/>
  <c r="N720" i="1" s="1"/>
  <c r="L89" i="1"/>
  <c r="L720" i="1" s="1"/>
  <c r="K89" i="1"/>
  <c r="K720" i="1" s="1"/>
  <c r="M87" i="1"/>
  <c r="M86" i="1"/>
  <c r="M85" i="1"/>
  <c r="A85" i="1"/>
  <c r="A86" i="1" s="1"/>
  <c r="A87" i="1" s="1"/>
  <c r="M84" i="1"/>
  <c r="N83" i="1"/>
  <c r="N719" i="1" s="1"/>
  <c r="L83" i="1"/>
  <c r="K83" i="1"/>
  <c r="K719" i="1" s="1"/>
  <c r="M719" i="1" s="1"/>
  <c r="M81" i="1"/>
  <c r="M80" i="1"/>
  <c r="M79" i="1"/>
  <c r="A79" i="1"/>
  <c r="A80" i="1" s="1"/>
  <c r="A81" i="1" s="1"/>
  <c r="M78" i="1"/>
  <c r="N77" i="1"/>
  <c r="N718" i="1" s="1"/>
  <c r="L77" i="1"/>
  <c r="L718" i="1" s="1"/>
  <c r="K77" i="1"/>
  <c r="K718" i="1" s="1"/>
  <c r="M75" i="1"/>
  <c r="M74" i="1"/>
  <c r="M73" i="1"/>
  <c r="A73" i="1"/>
  <c r="A74" i="1" s="1"/>
  <c r="A75" i="1" s="1"/>
  <c r="M72" i="1"/>
  <c r="N71" i="1"/>
  <c r="N717" i="1" s="1"/>
  <c r="L71" i="1"/>
  <c r="L717" i="1" s="1"/>
  <c r="K71" i="1"/>
  <c r="K717" i="1" s="1"/>
  <c r="M69" i="1"/>
  <c r="M68" i="1"/>
  <c r="M67" i="1"/>
  <c r="M66" i="1"/>
  <c r="M65" i="1"/>
  <c r="M64" i="1"/>
  <c r="A64" i="1"/>
  <c r="A65" i="1" s="1"/>
  <c r="A66" i="1" s="1"/>
  <c r="A67" i="1" s="1"/>
  <c r="A68" i="1" s="1"/>
  <c r="A69" i="1" s="1"/>
  <c r="M63" i="1"/>
  <c r="N62" i="1"/>
  <c r="N716" i="1" s="1"/>
  <c r="L62" i="1"/>
  <c r="L716" i="1" s="1"/>
  <c r="K62" i="1"/>
  <c r="K716" i="1" s="1"/>
  <c r="A45" i="1"/>
  <c r="A43" i="1"/>
  <c r="A41" i="1"/>
  <c r="A39" i="1"/>
  <c r="A37" i="1"/>
  <c r="A35" i="1"/>
  <c r="A31" i="1"/>
  <c r="G20" i="1"/>
  <c r="N17" i="2" l="1"/>
  <c r="N47" i="2"/>
  <c r="N67" i="2"/>
  <c r="O27" i="2"/>
  <c r="O67" i="2"/>
  <c r="O77" i="2"/>
  <c r="O86" i="2"/>
  <c r="N27" i="2"/>
  <c r="P25" i="2"/>
  <c r="N35" i="2"/>
  <c r="N77" i="2"/>
  <c r="O35" i="2"/>
  <c r="P31" i="2"/>
  <c r="P45" i="2"/>
  <c r="P20" i="2"/>
  <c r="P39" i="2"/>
  <c r="P53" i="2"/>
  <c r="P65" i="2"/>
  <c r="P79" i="2"/>
  <c r="P90" i="2"/>
  <c r="P22" i="2"/>
  <c r="P33" i="2"/>
  <c r="P50" i="2"/>
  <c r="P61" i="2"/>
  <c r="P72" i="2"/>
  <c r="P83" i="2"/>
  <c r="P98" i="2"/>
  <c r="P19" i="2"/>
  <c r="P29" i="2"/>
  <c r="P40" i="2"/>
  <c r="P54" i="2"/>
  <c r="P69" i="2"/>
  <c r="P80" i="2"/>
  <c r="P91" i="2"/>
  <c r="P23" i="2"/>
  <c r="P37" i="2"/>
  <c r="P51" i="2"/>
  <c r="P62" i="2"/>
  <c r="P73" i="2"/>
  <c r="P84" i="2"/>
  <c r="P21" i="2"/>
  <c r="P38" i="2"/>
  <c r="P52" i="2"/>
  <c r="P64" i="2"/>
  <c r="P75" i="2"/>
  <c r="P89" i="2"/>
  <c r="P32" i="2"/>
  <c r="P49" i="2"/>
  <c r="P60" i="2"/>
  <c r="P71" i="2"/>
  <c r="P82" i="2"/>
  <c r="P96" i="2"/>
  <c r="P59" i="2"/>
  <c r="P30" i="2"/>
  <c r="P44" i="2"/>
  <c r="P55" i="2"/>
  <c r="P70" i="2"/>
  <c r="P81" i="2"/>
  <c r="P92" i="2"/>
  <c r="P24" i="2"/>
  <c r="P63" i="2"/>
  <c r="P74" i="2"/>
  <c r="P88" i="2"/>
  <c r="O57" i="2"/>
  <c r="O47" i="2"/>
  <c r="N57" i="2"/>
  <c r="F137" i="11"/>
  <c r="L137" i="11" s="1"/>
  <c r="M129" i="11"/>
  <c r="F177" i="11"/>
  <c r="L177" i="11" s="1"/>
  <c r="M177" i="11" s="1"/>
  <c r="M168" i="11"/>
  <c r="L166" i="11"/>
  <c r="M200" i="11"/>
  <c r="M197" i="11" s="1"/>
  <c r="M253" i="11"/>
  <c r="M127" i="11"/>
  <c r="L125" i="11"/>
  <c r="L140" i="11"/>
  <c r="M142" i="11"/>
  <c r="L233" i="11"/>
  <c r="M235" i="11"/>
  <c r="M436" i="11"/>
  <c r="L435" i="11"/>
  <c r="M209" i="11"/>
  <c r="F217" i="11"/>
  <c r="L217" i="11" s="1"/>
  <c r="M217" i="11" s="1"/>
  <c r="M223" i="11"/>
  <c r="M261" i="11"/>
  <c r="F275" i="11"/>
  <c r="L275" i="11" s="1"/>
  <c r="M275" i="11" s="1"/>
  <c r="M272" i="11"/>
  <c r="L269" i="11"/>
  <c r="N744" i="11"/>
  <c r="M158" i="11"/>
  <c r="M138" i="11"/>
  <c r="K125" i="11"/>
  <c r="M205" i="11"/>
  <c r="K197" i="11"/>
  <c r="F204" i="11"/>
  <c r="L204" i="11" s="1"/>
  <c r="M204" i="11" s="1"/>
  <c r="M248" i="11"/>
  <c r="L535" i="11"/>
  <c r="F538" i="11"/>
  <c r="L538" i="11" s="1"/>
  <c r="M538" i="11" s="1"/>
  <c r="L264" i="11"/>
  <c r="M264" i="11" s="1"/>
  <c r="K349" i="11"/>
  <c r="K33" i="11" s="1"/>
  <c r="M783" i="11"/>
  <c r="M518" i="11"/>
  <c r="M576" i="11"/>
  <c r="N716" i="11"/>
  <c r="N714" i="11" s="1"/>
  <c r="N110" i="11"/>
  <c r="N29" i="11" s="1"/>
  <c r="M182" i="11"/>
  <c r="M180" i="11" s="1"/>
  <c r="L180" i="11"/>
  <c r="K681" i="11"/>
  <c r="K45" i="11" s="1"/>
  <c r="K807" i="11"/>
  <c r="M719" i="11"/>
  <c r="M721" i="11"/>
  <c r="K110" i="11"/>
  <c r="K29" i="11" s="1"/>
  <c r="F431" i="11"/>
  <c r="L431" i="11" s="1"/>
  <c r="M431" i="11" s="1"/>
  <c r="F163" i="11"/>
  <c r="L163" i="11" s="1"/>
  <c r="M163" i="11" s="1"/>
  <c r="M227" i="11"/>
  <c r="F284" i="11"/>
  <c r="L284" i="11" s="1"/>
  <c r="M284" i="11" s="1"/>
  <c r="F292" i="11"/>
  <c r="L292" i="11" s="1"/>
  <c r="M292" i="11" s="1"/>
  <c r="M289" i="11"/>
  <c r="M287" i="11" s="1"/>
  <c r="N418" i="11"/>
  <c r="N37" i="11" s="1"/>
  <c r="L510" i="11"/>
  <c r="L789" i="11" s="1"/>
  <c r="M789" i="11" s="1"/>
  <c r="M800" i="11"/>
  <c r="L110" i="11"/>
  <c r="L29" i="11" s="1"/>
  <c r="F152" i="11"/>
  <c r="L152" i="11" s="1"/>
  <c r="M152" i="11" s="1"/>
  <c r="K276" i="11"/>
  <c r="L302" i="11"/>
  <c r="N741" i="11"/>
  <c r="N739" i="11" s="1"/>
  <c r="N369" i="11"/>
  <c r="N35" i="11" s="1"/>
  <c r="L788" i="11"/>
  <c r="F193" i="11"/>
  <c r="L193" i="11" s="1"/>
  <c r="M193" i="11" s="1"/>
  <c r="M304" i="11"/>
  <c r="M302" i="11" s="1"/>
  <c r="M349" i="11" s="1"/>
  <c r="M33" i="11" s="1"/>
  <c r="L418" i="11"/>
  <c r="L37" i="11" s="1"/>
  <c r="M452" i="11"/>
  <c r="M450" i="11" s="1"/>
  <c r="F466" i="11"/>
  <c r="L466" i="11" s="1"/>
  <c r="M466" i="11" s="1"/>
  <c r="N566" i="11"/>
  <c r="N41" i="11" s="1"/>
  <c r="N788" i="11"/>
  <c r="N786" i="11" s="1"/>
  <c r="M630" i="11"/>
  <c r="M239" i="11"/>
  <c r="F242" i="11"/>
  <c r="L242" i="11" s="1"/>
  <c r="M242" i="11" s="1"/>
  <c r="F437" i="11"/>
  <c r="K437" i="11" s="1"/>
  <c r="L444" i="11"/>
  <c r="K178" i="11"/>
  <c r="M231" i="11"/>
  <c r="K243" i="11"/>
  <c r="M285" i="11"/>
  <c r="K278" i="11"/>
  <c r="M293" i="11"/>
  <c r="L445" i="11"/>
  <c r="M445" i="11" s="1"/>
  <c r="I357" i="11"/>
  <c r="I360" i="11"/>
  <c r="F365" i="11"/>
  <c r="K365" i="11" s="1"/>
  <c r="M423" i="11"/>
  <c r="M501" i="11"/>
  <c r="K566" i="11"/>
  <c r="K41" i="11" s="1"/>
  <c r="K726" i="11"/>
  <c r="K714" i="11"/>
  <c r="M716" i="11"/>
  <c r="K257" i="11"/>
  <c r="L278" i="11"/>
  <c r="M280" i="11"/>
  <c r="M278" i="11" s="1"/>
  <c r="L487" i="11"/>
  <c r="L784" i="11" s="1"/>
  <c r="M784" i="11" s="1"/>
  <c r="M558" i="11"/>
  <c r="M752" i="11"/>
  <c r="F577" i="11"/>
  <c r="L577" i="11" s="1"/>
  <c r="M577" i="11" s="1"/>
  <c r="F472" i="11"/>
  <c r="L472" i="11" s="1"/>
  <c r="F428" i="11"/>
  <c r="L428" i="11" s="1"/>
  <c r="M428" i="11" s="1"/>
  <c r="F583" i="11"/>
  <c r="L583" i="11" s="1"/>
  <c r="M583" i="11" s="1"/>
  <c r="F586" i="11"/>
  <c r="L586" i="11" s="1"/>
  <c r="M586" i="11" s="1"/>
  <c r="L714" i="11"/>
  <c r="M102" i="11"/>
  <c r="M110" i="11" s="1"/>
  <c r="M29" i="11" s="1"/>
  <c r="N724" i="11"/>
  <c r="K153" i="11"/>
  <c r="B297" i="11" s="1"/>
  <c r="M218" i="11"/>
  <c r="K207" i="11"/>
  <c r="L254" i="11"/>
  <c r="M254" i="11" s="1"/>
  <c r="N730" i="11"/>
  <c r="N295" i="11"/>
  <c r="N31" i="11" s="1"/>
  <c r="L316" i="11"/>
  <c r="L735" i="11" s="1"/>
  <c r="M735" i="11" s="1"/>
  <c r="M337" i="11"/>
  <c r="M335" i="11" s="1"/>
  <c r="M487" i="11"/>
  <c r="M527" i="11"/>
  <c r="M526" i="11" s="1"/>
  <c r="K744" i="11"/>
  <c r="N807" i="11"/>
  <c r="N805" i="11" s="1"/>
  <c r="L228" i="11"/>
  <c r="M228" i="11" s="1"/>
  <c r="M316" i="11"/>
  <c r="N776" i="11"/>
  <c r="K786" i="11"/>
  <c r="M569" i="11"/>
  <c r="N641" i="11"/>
  <c r="N43" i="11" s="1"/>
  <c r="M810" i="11"/>
  <c r="M646" i="11"/>
  <c r="H647" i="11"/>
  <c r="L647" i="11" s="1"/>
  <c r="M647" i="11" s="1"/>
  <c r="K732" i="11"/>
  <c r="L744" i="11"/>
  <c r="L542" i="11"/>
  <c r="L793" i="11" s="1"/>
  <c r="M793" i="11" s="1"/>
  <c r="L630" i="11"/>
  <c r="L802" i="11" s="1"/>
  <c r="M802" i="11" s="1"/>
  <c r="M638" i="11"/>
  <c r="M637" i="11" s="1"/>
  <c r="L637" i="11"/>
  <c r="L803" i="11" s="1"/>
  <c r="M803" i="11" s="1"/>
  <c r="K267" i="11"/>
  <c r="N735" i="11"/>
  <c r="N732" i="11" s="1"/>
  <c r="N349" i="11"/>
  <c r="N33" i="11" s="1"/>
  <c r="M544" i="11"/>
  <c r="M542" i="11" s="1"/>
  <c r="K778" i="11"/>
  <c r="N728" i="11"/>
  <c r="M736" i="11"/>
  <c r="M388" i="11"/>
  <c r="M418" i="11" s="1"/>
  <c r="M37" i="11" s="1"/>
  <c r="M750" i="11"/>
  <c r="L518" i="11"/>
  <c r="L790" i="11" s="1"/>
  <c r="M790" i="11" s="1"/>
  <c r="M791" i="11"/>
  <c r="L569" i="11"/>
  <c r="M624" i="11"/>
  <c r="M747" i="11"/>
  <c r="M744" i="11" s="1"/>
  <c r="M751" i="11"/>
  <c r="N497" i="11"/>
  <c r="N39" i="11" s="1"/>
  <c r="K798" i="11"/>
  <c r="K418" i="11"/>
  <c r="K37" i="11" s="1"/>
  <c r="M142" i="10"/>
  <c r="M214" i="10"/>
  <c r="F217" i="10"/>
  <c r="L217" i="10" s="1"/>
  <c r="M217" i="10" s="1"/>
  <c r="M246" i="10"/>
  <c r="M316" i="10"/>
  <c r="K166" i="10"/>
  <c r="M178" i="10"/>
  <c r="M218" i="10"/>
  <c r="K207" i="10"/>
  <c r="K287" i="10"/>
  <c r="M293" i="10"/>
  <c r="L734" i="10"/>
  <c r="L732" i="10" s="1"/>
  <c r="F256" i="10"/>
  <c r="L256" i="10" s="1"/>
  <c r="M256" i="10" s="1"/>
  <c r="M253" i="10"/>
  <c r="M487" i="10"/>
  <c r="F152" i="10"/>
  <c r="L152" i="10" s="1"/>
  <c r="M152" i="10" s="1"/>
  <c r="M149" i="10"/>
  <c r="M153" i="10"/>
  <c r="K140" i="10"/>
  <c r="L220" i="10"/>
  <c r="M222" i="10"/>
  <c r="M227" i="10"/>
  <c r="F230" i="10"/>
  <c r="L230" i="10" s="1"/>
  <c r="M230" i="10" s="1"/>
  <c r="F292" i="10"/>
  <c r="L292" i="10" s="1"/>
  <c r="M292" i="10" s="1"/>
  <c r="M289" i="10"/>
  <c r="M418" i="10"/>
  <c r="M37" i="10" s="1"/>
  <c r="F137" i="10"/>
  <c r="L137" i="10" s="1"/>
  <c r="M129" i="10"/>
  <c r="M160" i="10"/>
  <c r="F163" i="10"/>
  <c r="L163" i="10" s="1"/>
  <c r="M163" i="10" s="1"/>
  <c r="M164" i="10"/>
  <c r="K155" i="10"/>
  <c r="L180" i="10"/>
  <c r="M182" i="10"/>
  <c r="M180" i="10" s="1"/>
  <c r="M272" i="10"/>
  <c r="F275" i="10"/>
  <c r="L275" i="10" s="1"/>
  <c r="M275" i="10" s="1"/>
  <c r="M282" i="10"/>
  <c r="L278" i="10"/>
  <c r="M102" i="10"/>
  <c r="M110" i="10" s="1"/>
  <c r="M29" i="10" s="1"/>
  <c r="L155" i="10"/>
  <c r="M157" i="10"/>
  <c r="M190" i="10"/>
  <c r="F193" i="10"/>
  <c r="L193" i="10" s="1"/>
  <c r="M193" i="10" s="1"/>
  <c r="M194" i="10"/>
  <c r="K180" i="10"/>
  <c r="F204" i="10"/>
  <c r="L204" i="10" s="1"/>
  <c r="M204" i="10" s="1"/>
  <c r="M201" i="10"/>
  <c r="M199" i="10"/>
  <c r="L125" i="10"/>
  <c r="M127" i="10"/>
  <c r="M168" i="10"/>
  <c r="F177" i="10"/>
  <c r="L177" i="10" s="1"/>
  <c r="M177" i="10" s="1"/>
  <c r="L166" i="10"/>
  <c r="M235" i="10"/>
  <c r="M233" i="10" s="1"/>
  <c r="F242" i="10"/>
  <c r="L242" i="10" s="1"/>
  <c r="M242" i="10" s="1"/>
  <c r="M720" i="10"/>
  <c r="N726" i="10"/>
  <c r="N295" i="10"/>
  <c r="N31" i="10" s="1"/>
  <c r="M302" i="10"/>
  <c r="M349" i="10" s="1"/>
  <c r="M33" i="10" s="1"/>
  <c r="N418" i="10"/>
  <c r="N37" i="10" s="1"/>
  <c r="L487" i="10"/>
  <c r="L784" i="10" s="1"/>
  <c r="N714" i="10"/>
  <c r="M722" i="10"/>
  <c r="K110" i="10"/>
  <c r="K29" i="10" s="1"/>
  <c r="K728" i="10"/>
  <c r="F365" i="10"/>
  <c r="K365" i="10" s="1"/>
  <c r="M413" i="10"/>
  <c r="M412" i="10" s="1"/>
  <c r="L412" i="10"/>
  <c r="L752" i="10" s="1"/>
  <c r="L451" i="10"/>
  <c r="F466" i="10"/>
  <c r="L466" i="10" s="1"/>
  <c r="M466" i="10" s="1"/>
  <c r="N497" i="10"/>
  <c r="N39" i="10" s="1"/>
  <c r="M609" i="10"/>
  <c r="M608" i="10" s="1"/>
  <c r="L608" i="10"/>
  <c r="L800" i="10" s="1"/>
  <c r="F583" i="10"/>
  <c r="L583" i="10" s="1"/>
  <c r="M583" i="10" s="1"/>
  <c r="F571" i="10"/>
  <c r="L571" i="10" s="1"/>
  <c r="M571" i="10" s="1"/>
  <c r="F577" i="10"/>
  <c r="L577" i="10" s="1"/>
  <c r="F586" i="10"/>
  <c r="L586" i="10" s="1"/>
  <c r="M586" i="10" s="1"/>
  <c r="F428" i="10"/>
  <c r="L428" i="10" s="1"/>
  <c r="M428" i="10" s="1"/>
  <c r="L110" i="10"/>
  <c r="L29" i="10" s="1"/>
  <c r="M209" i="10"/>
  <c r="M207" i="10" s="1"/>
  <c r="L246" i="10"/>
  <c r="K259" i="10"/>
  <c r="K285" i="10"/>
  <c r="K788" i="10"/>
  <c r="K566" i="10"/>
  <c r="K41" i="10" s="1"/>
  <c r="L526" i="10"/>
  <c r="L791" i="10" s="1"/>
  <c r="M527" i="10"/>
  <c r="M526" i="10" s="1"/>
  <c r="K807" i="10"/>
  <c r="K681" i="10"/>
  <c r="K45" i="10" s="1"/>
  <c r="L435" i="10"/>
  <c r="M789" i="10"/>
  <c r="N110" i="10"/>
  <c r="N29" i="10" s="1"/>
  <c r="F538" i="10"/>
  <c r="L538" i="10" s="1"/>
  <c r="M538" i="10" s="1"/>
  <c r="L535" i="10"/>
  <c r="K732" i="10"/>
  <c r="M305" i="10"/>
  <c r="L335" i="10"/>
  <c r="L736" i="10" s="1"/>
  <c r="M736" i="10" s="1"/>
  <c r="K349" i="10"/>
  <c r="K33" i="10" s="1"/>
  <c r="N744" i="10"/>
  <c r="F472" i="10"/>
  <c r="L472" i="10" s="1"/>
  <c r="F437" i="10"/>
  <c r="K437" i="10" s="1"/>
  <c r="N729" i="10"/>
  <c r="K231" i="10"/>
  <c r="M280" i="10"/>
  <c r="M735" i="10"/>
  <c r="M319" i="10"/>
  <c r="M335" i="10"/>
  <c r="L501" i="10"/>
  <c r="M716" i="10"/>
  <c r="M714" i="10" s="1"/>
  <c r="K714" i="10"/>
  <c r="L726" i="10"/>
  <c r="L444" i="10"/>
  <c r="L261" i="10"/>
  <c r="N349" i="10"/>
  <c r="N33" i="10" s="1"/>
  <c r="M752" i="10"/>
  <c r="M502" i="10"/>
  <c r="M501" i="10" s="1"/>
  <c r="L714" i="10"/>
  <c r="M717" i="10"/>
  <c r="M721" i="10"/>
  <c r="K233" i="10"/>
  <c r="M263" i="10"/>
  <c r="F266" i="10"/>
  <c r="L266" i="10" s="1"/>
  <c r="M266" i="10" s="1"/>
  <c r="M271" i="10"/>
  <c r="M269" i="10" s="1"/>
  <c r="L269" i="10"/>
  <c r="L747" i="10"/>
  <c r="L744" i="10" s="1"/>
  <c r="L418" i="10"/>
  <c r="L37" i="10" s="1"/>
  <c r="M748" i="10"/>
  <c r="M751" i="10"/>
  <c r="M479" i="10"/>
  <c r="M478" i="10" s="1"/>
  <c r="L478" i="10"/>
  <c r="L783" i="10" s="1"/>
  <c r="M783" i="10" s="1"/>
  <c r="M510" i="10"/>
  <c r="M791" i="10"/>
  <c r="M543" i="10"/>
  <c r="M542" i="10" s="1"/>
  <c r="L542" i="10"/>
  <c r="L793" i="10" s="1"/>
  <c r="M793" i="10" s="1"/>
  <c r="N739" i="10"/>
  <c r="F426" i="10"/>
  <c r="L426" i="10" s="1"/>
  <c r="M426" i="10" s="1"/>
  <c r="M422" i="10" s="1"/>
  <c r="L569" i="10"/>
  <c r="M808" i="10"/>
  <c r="M569" i="10"/>
  <c r="N807" i="10"/>
  <c r="N805" i="10" s="1"/>
  <c r="N681" i="10"/>
  <c r="N45" i="10" s="1"/>
  <c r="M646" i="10"/>
  <c r="N734" i="10"/>
  <c r="N732" i="10" s="1"/>
  <c r="M638" i="10"/>
  <c r="M637" i="10" s="1"/>
  <c r="L637" i="10"/>
  <c r="L803" i="10" s="1"/>
  <c r="M803" i="10" s="1"/>
  <c r="M667" i="10"/>
  <c r="M665" i="10" s="1"/>
  <c r="N369" i="10"/>
  <c r="N35" i="10" s="1"/>
  <c r="K418" i="10"/>
  <c r="K37" i="10" s="1"/>
  <c r="N786" i="10"/>
  <c r="H647" i="10"/>
  <c r="L647" i="10" s="1"/>
  <c r="M647" i="10" s="1"/>
  <c r="K744" i="10"/>
  <c r="L518" i="10"/>
  <c r="L790" i="10" s="1"/>
  <c r="M790" i="10" s="1"/>
  <c r="N566" i="10"/>
  <c r="N41" i="10" s="1"/>
  <c r="M800" i="10"/>
  <c r="M655" i="10"/>
  <c r="M784" i="10"/>
  <c r="M519" i="10"/>
  <c r="M518" i="10" s="1"/>
  <c r="K798" i="10"/>
  <c r="K641" i="10"/>
  <c r="K43" i="10" s="1"/>
  <c r="L630" i="10"/>
  <c r="L802" i="10" s="1"/>
  <c r="M802" i="10" s="1"/>
  <c r="N641" i="10"/>
  <c r="N43" i="10" s="1"/>
  <c r="M809" i="10"/>
  <c r="M810" i="10"/>
  <c r="K207" i="9"/>
  <c r="M218" i="9"/>
  <c r="L261" i="1"/>
  <c r="M261" i="1" s="1"/>
  <c r="L273" i="1"/>
  <c r="M273" i="1" s="1"/>
  <c r="M62" i="8"/>
  <c r="M727" i="8"/>
  <c r="L127" i="8"/>
  <c r="L129" i="8"/>
  <c r="M129" i="8" s="1"/>
  <c r="L133" i="8"/>
  <c r="M133" i="8" s="1"/>
  <c r="L161" i="8"/>
  <c r="M161" i="8" s="1"/>
  <c r="L171" i="8"/>
  <c r="M171" i="8" s="1"/>
  <c r="K259" i="8"/>
  <c r="I357" i="8"/>
  <c r="M803" i="8"/>
  <c r="L170" i="9"/>
  <c r="M170" i="9" s="1"/>
  <c r="L183" i="9"/>
  <c r="M183" i="9" s="1"/>
  <c r="K746" i="9"/>
  <c r="K418" i="9"/>
  <c r="K37" i="9" s="1"/>
  <c r="K641" i="9"/>
  <c r="K43" i="9" s="1"/>
  <c r="L128" i="1"/>
  <c r="M128" i="1" s="1"/>
  <c r="L161" i="1"/>
  <c r="M161" i="1" s="1"/>
  <c r="M401" i="1"/>
  <c r="M624" i="9"/>
  <c r="I360" i="1"/>
  <c r="K231" i="9"/>
  <c r="N744" i="9"/>
  <c r="M667" i="8"/>
  <c r="M665" i="8" s="1"/>
  <c r="L665" i="8"/>
  <c r="L809" i="8" s="1"/>
  <c r="Q67" i="2"/>
  <c r="F538" i="8"/>
  <c r="L538" i="8" s="1"/>
  <c r="M538" i="8" s="1"/>
  <c r="L535" i="8"/>
  <c r="L534" i="8" s="1"/>
  <c r="L792" i="8" s="1"/>
  <c r="M670" i="8"/>
  <c r="M717" i="1"/>
  <c r="M720" i="1"/>
  <c r="L187" i="1"/>
  <c r="M187" i="1" s="1"/>
  <c r="M382" i="1"/>
  <c r="L158" i="8"/>
  <c r="M158" i="8" s="1"/>
  <c r="L202" i="8"/>
  <c r="M202" i="8" s="1"/>
  <c r="L212" i="8"/>
  <c r="M212" i="8" s="1"/>
  <c r="L226" i="8"/>
  <c r="M226" i="8" s="1"/>
  <c r="L240" i="8"/>
  <c r="M240" i="8" s="1"/>
  <c r="K276" i="9"/>
  <c r="M402" i="9"/>
  <c r="L401" i="9"/>
  <c r="L750" i="9" s="1"/>
  <c r="F538" i="1"/>
  <c r="L538" i="1" s="1"/>
  <c r="M538" i="1" s="1"/>
  <c r="L535" i="1"/>
  <c r="K231" i="1"/>
  <c r="M719" i="8"/>
  <c r="M77" i="1"/>
  <c r="L129" i="1"/>
  <c r="M129" i="1" s="1"/>
  <c r="L133" i="1"/>
  <c r="M133" i="1" s="1"/>
  <c r="L169" i="1"/>
  <c r="M169" i="1" s="1"/>
  <c r="L335" i="1"/>
  <c r="L736" i="1" s="1"/>
  <c r="L134" i="8"/>
  <c r="M134" i="8" s="1"/>
  <c r="K155" i="8"/>
  <c r="M402" i="8"/>
  <c r="M401" i="8" s="1"/>
  <c r="L401" i="8"/>
  <c r="L750" i="8" s="1"/>
  <c r="M808" i="8"/>
  <c r="L240" i="9"/>
  <c r="M240" i="9" s="1"/>
  <c r="N807" i="1"/>
  <c r="M809" i="8"/>
  <c r="M413" i="9"/>
  <c r="M412" i="9" s="1"/>
  <c r="L412" i="9"/>
  <c r="L752" i="9" s="1"/>
  <c r="M71" i="1"/>
  <c r="M727" i="1"/>
  <c r="K164" i="1"/>
  <c r="M164" i="1" s="1"/>
  <c r="K285" i="1"/>
  <c r="M285" i="1" s="1"/>
  <c r="M396" i="1"/>
  <c r="M97" i="8"/>
  <c r="L184" i="8"/>
  <c r="M184" i="8" s="1"/>
  <c r="L222" i="8"/>
  <c r="M749" i="8"/>
  <c r="M558" i="8"/>
  <c r="I360" i="9"/>
  <c r="L240" i="1"/>
  <c r="M240" i="1" s="1"/>
  <c r="L280" i="1"/>
  <c r="L396" i="8"/>
  <c r="L749" i="8" s="1"/>
  <c r="N807" i="8"/>
  <c r="N805" i="8" s="1"/>
  <c r="N681" i="8"/>
  <c r="N45" i="8" s="1"/>
  <c r="M801" i="1"/>
  <c r="M630" i="1"/>
  <c r="N110" i="8"/>
  <c r="N29" i="8" s="1"/>
  <c r="F436" i="8"/>
  <c r="L436" i="8" s="1"/>
  <c r="L200" i="8"/>
  <c r="M200" i="8" s="1"/>
  <c r="L210" i="8"/>
  <c r="M210" i="8" s="1"/>
  <c r="K276" i="8"/>
  <c r="K293" i="8"/>
  <c r="K287" i="8" s="1"/>
  <c r="M77" i="9"/>
  <c r="F436" i="9"/>
  <c r="L436" i="9" s="1"/>
  <c r="M436" i="9" s="1"/>
  <c r="K194" i="9"/>
  <c r="L225" i="9"/>
  <c r="M225" i="9" s="1"/>
  <c r="L249" i="9"/>
  <c r="M249" i="9" s="1"/>
  <c r="L272" i="9"/>
  <c r="M272" i="9" s="1"/>
  <c r="M631" i="9"/>
  <c r="M630" i="9" s="1"/>
  <c r="L630" i="9"/>
  <c r="L802" i="9" s="1"/>
  <c r="L145" i="9"/>
  <c r="M145" i="9" s="1"/>
  <c r="L228" i="9"/>
  <c r="M228" i="9" s="1"/>
  <c r="M205" i="8"/>
  <c r="L446" i="8"/>
  <c r="M446" i="8" s="1"/>
  <c r="N497" i="9"/>
  <c r="N39" i="9" s="1"/>
  <c r="L175" i="8"/>
  <c r="M175" i="8" s="1"/>
  <c r="L215" i="8"/>
  <c r="M215" i="8" s="1"/>
  <c r="K257" i="8"/>
  <c r="K246" i="8" s="1"/>
  <c r="L201" i="9"/>
  <c r="M407" i="9"/>
  <c r="N418" i="9"/>
  <c r="N37" i="9" s="1"/>
  <c r="L174" i="1"/>
  <c r="L214" i="1"/>
  <c r="K293" i="1"/>
  <c r="K287" i="1" s="1"/>
  <c r="M102" i="8"/>
  <c r="L135" i="8"/>
  <c r="M135" i="8" s="1"/>
  <c r="K153" i="8"/>
  <c r="M153" i="8" s="1"/>
  <c r="L239" i="8"/>
  <c r="M382" i="8"/>
  <c r="L128" i="9"/>
  <c r="M128" i="9" s="1"/>
  <c r="L132" i="9"/>
  <c r="M132" i="9" s="1"/>
  <c r="L171" i="9"/>
  <c r="M171" i="9" s="1"/>
  <c r="L182" i="9"/>
  <c r="L254" i="9"/>
  <c r="M254" i="9" s="1"/>
  <c r="L262" i="9"/>
  <c r="M262" i="9" s="1"/>
  <c r="K267" i="9"/>
  <c r="K259" i="9" s="1"/>
  <c r="M750" i="9"/>
  <c r="L158" i="9"/>
  <c r="M158" i="9" s="1"/>
  <c r="N729" i="9"/>
  <c r="L215" i="9"/>
  <c r="M215" i="9" s="1"/>
  <c r="M794" i="9"/>
  <c r="N796" i="9"/>
  <c r="M665" i="9"/>
  <c r="K138" i="8"/>
  <c r="L201" i="8"/>
  <c r="N729" i="8"/>
  <c r="N724" i="8" s="1"/>
  <c r="L224" i="8"/>
  <c r="M224" i="8" s="1"/>
  <c r="L526" i="8"/>
  <c r="L791" i="8" s="1"/>
  <c r="N741" i="8"/>
  <c r="N739" i="8" s="1"/>
  <c r="M114" i="9"/>
  <c r="M727" i="9"/>
  <c r="L127" i="9"/>
  <c r="M127" i="9" s="1"/>
  <c r="L129" i="9"/>
  <c r="F137" i="9" s="1"/>
  <c r="L137" i="9" s="1"/>
  <c r="K164" i="9"/>
  <c r="L191" i="9"/>
  <c r="M191" i="9" s="1"/>
  <c r="L212" i="9"/>
  <c r="M212" i="9" s="1"/>
  <c r="L316" i="9"/>
  <c r="L735" i="9" s="1"/>
  <c r="M373" i="9"/>
  <c r="M558" i="9"/>
  <c r="L637" i="9"/>
  <c r="L803" i="9" s="1"/>
  <c r="L223" i="1"/>
  <c r="M223" i="1" s="1"/>
  <c r="L235" i="1"/>
  <c r="M235" i="1" s="1"/>
  <c r="L264" i="1"/>
  <c r="M264" i="1" s="1"/>
  <c r="F365" i="1"/>
  <c r="K365" i="1" s="1"/>
  <c r="M71" i="8"/>
  <c r="M114" i="8"/>
  <c r="L142" i="8"/>
  <c r="M142" i="8" s="1"/>
  <c r="L169" i="8"/>
  <c r="K178" i="8"/>
  <c r="L237" i="8"/>
  <c r="M237" i="8" s="1"/>
  <c r="L253" i="8"/>
  <c r="N730" i="8"/>
  <c r="L272" i="8"/>
  <c r="M721" i="9"/>
  <c r="F431" i="9"/>
  <c r="L431" i="9" s="1"/>
  <c r="M431" i="9" s="1"/>
  <c r="K138" i="9"/>
  <c r="K125" i="9" s="1"/>
  <c r="L168" i="9"/>
  <c r="F177" i="9" s="1"/>
  <c r="L177" i="9" s="1"/>
  <c r="N730" i="9"/>
  <c r="L264" i="9"/>
  <c r="M264" i="9" s="1"/>
  <c r="N349" i="9"/>
  <c r="N33" i="9" s="1"/>
  <c r="M401" i="9"/>
  <c r="M637" i="9"/>
  <c r="M407" i="1"/>
  <c r="L128" i="8"/>
  <c r="M128" i="8" s="1"/>
  <c r="M102" i="9"/>
  <c r="L131" i="9"/>
  <c r="M131" i="9" s="1"/>
  <c r="L224" i="9"/>
  <c r="M224" i="9" s="1"/>
  <c r="L250" i="9"/>
  <c r="M250" i="9" s="1"/>
  <c r="L273" i="9"/>
  <c r="M273" i="9" s="1"/>
  <c r="L290" i="9"/>
  <c r="M290" i="9" s="1"/>
  <c r="M388" i="9"/>
  <c r="L182" i="1"/>
  <c r="K194" i="1"/>
  <c r="L250" i="1"/>
  <c r="M250" i="1" s="1"/>
  <c r="L254" i="8"/>
  <c r="M254" i="8" s="1"/>
  <c r="M637" i="8"/>
  <c r="M89" i="9"/>
  <c r="M160" i="9"/>
  <c r="M182" i="9"/>
  <c r="M201" i="9"/>
  <c r="M197" i="9" s="1"/>
  <c r="F204" i="9"/>
  <c r="L204" i="9" s="1"/>
  <c r="M204" i="9" s="1"/>
  <c r="M209" i="9"/>
  <c r="K166" i="9"/>
  <c r="M178" i="9"/>
  <c r="M168" i="9"/>
  <c r="K180" i="9"/>
  <c r="M194" i="9"/>
  <c r="L146" i="9"/>
  <c r="M146" i="9" s="1"/>
  <c r="L149" i="9"/>
  <c r="M164" i="9"/>
  <c r="K155" i="9"/>
  <c r="L175" i="9"/>
  <c r="M175" i="9" s="1"/>
  <c r="M214" i="9"/>
  <c r="L233" i="9"/>
  <c r="M235" i="9"/>
  <c r="M239" i="9"/>
  <c r="F242" i="9"/>
  <c r="L242" i="9" s="1"/>
  <c r="M242" i="9" s="1"/>
  <c r="K246" i="9"/>
  <c r="M316" i="9"/>
  <c r="M423" i="9"/>
  <c r="N786" i="9"/>
  <c r="F425" i="9"/>
  <c r="L425" i="9" s="1"/>
  <c r="M425" i="9" s="1"/>
  <c r="M144" i="9"/>
  <c r="F427" i="9"/>
  <c r="L427" i="9" s="1"/>
  <c r="M427" i="9" s="1"/>
  <c r="F426" i="9"/>
  <c r="L426" i="9" s="1"/>
  <c r="M426" i="9" s="1"/>
  <c r="K716" i="9"/>
  <c r="K110" i="9"/>
  <c r="K29" i="9" s="1"/>
  <c r="N728" i="9"/>
  <c r="M271" i="9"/>
  <c r="K287" i="9"/>
  <c r="M293" i="9"/>
  <c r="M451" i="9"/>
  <c r="L535" i="9"/>
  <c r="L716" i="9"/>
  <c r="M138" i="9"/>
  <c r="L147" i="9"/>
  <c r="M147" i="9" s="1"/>
  <c r="L157" i="9"/>
  <c r="M248" i="9"/>
  <c r="M735" i="9"/>
  <c r="N716" i="9"/>
  <c r="N714" i="9" s="1"/>
  <c r="N110" i="9"/>
  <c r="N29" i="9" s="1"/>
  <c r="M285" i="9"/>
  <c r="K278" i="9"/>
  <c r="M529" i="9"/>
  <c r="M526" i="9" s="1"/>
  <c r="L526" i="9"/>
  <c r="L791" i="9" s="1"/>
  <c r="F583" i="9"/>
  <c r="L583" i="9" s="1"/>
  <c r="M583" i="9" s="1"/>
  <c r="F586" i="9"/>
  <c r="L586" i="9" s="1"/>
  <c r="M586" i="9" s="1"/>
  <c r="F571" i="9"/>
  <c r="L571" i="9" s="1"/>
  <c r="M571" i="9" s="1"/>
  <c r="M569" i="9" s="1"/>
  <c r="F472" i="9"/>
  <c r="L472" i="9" s="1"/>
  <c r="F428" i="9"/>
  <c r="L428" i="9" s="1"/>
  <c r="M428" i="9" s="1"/>
  <c r="F577" i="9"/>
  <c r="L577" i="9" s="1"/>
  <c r="M577" i="9" s="1"/>
  <c r="M478" i="9"/>
  <c r="M809" i="9"/>
  <c r="K805" i="9"/>
  <c r="L102" i="9"/>
  <c r="L722" i="9" s="1"/>
  <c r="M231" i="9"/>
  <c r="K220" i="9"/>
  <c r="K729" i="9" s="1"/>
  <c r="N732" i="9"/>
  <c r="K744" i="9"/>
  <c r="M746" i="9"/>
  <c r="L185" i="9"/>
  <c r="M185" i="9" s="1"/>
  <c r="M190" i="9"/>
  <c r="M227" i="9"/>
  <c r="M289" i="9"/>
  <c r="M302" i="9"/>
  <c r="N742" i="9"/>
  <c r="N369" i="9"/>
  <c r="N35" i="9" s="1"/>
  <c r="M522" i="9"/>
  <c r="M518" i="9" s="1"/>
  <c r="L518" i="9"/>
  <c r="L790" i="9" s="1"/>
  <c r="M749" i="9"/>
  <c r="M718" i="9"/>
  <c r="L726" i="9"/>
  <c r="M726" i="9" s="1"/>
  <c r="F437" i="9"/>
  <c r="K437" i="9" s="1"/>
  <c r="K197" i="9"/>
  <c r="M267" i="9"/>
  <c r="L445" i="9"/>
  <c r="M445" i="9" s="1"/>
  <c r="M335" i="9"/>
  <c r="M364" i="9"/>
  <c r="M62" i="9"/>
  <c r="L444" i="9"/>
  <c r="M261" i="9"/>
  <c r="F275" i="9"/>
  <c r="L275" i="9" s="1"/>
  <c r="M275" i="9" s="1"/>
  <c r="F284" i="9"/>
  <c r="L284" i="9" s="1"/>
  <c r="M284" i="9" s="1"/>
  <c r="M278" i="9" s="1"/>
  <c r="M71" i="9"/>
  <c r="M719" i="9"/>
  <c r="M243" i="9"/>
  <c r="L396" i="9"/>
  <c r="L749" i="9" s="1"/>
  <c r="M397" i="9"/>
  <c r="M396" i="9" s="1"/>
  <c r="N776" i="9"/>
  <c r="F466" i="9"/>
  <c r="L466" i="9" s="1"/>
  <c r="M466" i="9" s="1"/>
  <c r="L510" i="9"/>
  <c r="L789" i="9" s="1"/>
  <c r="N681" i="9"/>
  <c r="N45" i="9" s="1"/>
  <c r="M747" i="9"/>
  <c r="K349" i="9"/>
  <c r="K33" i="9" s="1"/>
  <c r="M720" i="9"/>
  <c r="N295" i="9"/>
  <c r="N31" i="9" s="1"/>
  <c r="L501" i="9"/>
  <c r="M511" i="9"/>
  <c r="M510" i="9" s="1"/>
  <c r="L608" i="9"/>
  <c r="L800" i="9" s="1"/>
  <c r="M802" i="9"/>
  <c r="L349" i="9"/>
  <c r="L33" i="9" s="1"/>
  <c r="L734" i="9"/>
  <c r="M736" i="9"/>
  <c r="M542" i="9"/>
  <c r="N724" i="9"/>
  <c r="K732" i="9"/>
  <c r="L335" i="9"/>
  <c r="L736" i="9" s="1"/>
  <c r="M608" i="9"/>
  <c r="F365" i="9"/>
  <c r="K365" i="9" s="1"/>
  <c r="M365" i="9" s="1"/>
  <c r="M751" i="9"/>
  <c r="M501" i="9"/>
  <c r="L542" i="9"/>
  <c r="L793" i="9" s="1"/>
  <c r="K800" i="9"/>
  <c r="K796" i="9" s="1"/>
  <c r="N805" i="9"/>
  <c r="L744" i="9"/>
  <c r="K786" i="9"/>
  <c r="N739" i="9"/>
  <c r="L487" i="9"/>
  <c r="L784" i="9" s="1"/>
  <c r="L446" i="9"/>
  <c r="M446" i="9" s="1"/>
  <c r="L478" i="9"/>
  <c r="L783" i="9" s="1"/>
  <c r="M488" i="9"/>
  <c r="M487" i="9" s="1"/>
  <c r="L418" i="9"/>
  <c r="L37" i="9" s="1"/>
  <c r="K566" i="9"/>
  <c r="K41" i="9" s="1"/>
  <c r="N641" i="9"/>
  <c r="N43" i="9" s="1"/>
  <c r="M655" i="9"/>
  <c r="K681" i="9"/>
  <c r="K45" i="9" s="1"/>
  <c r="N566" i="9"/>
  <c r="N41" i="9" s="1"/>
  <c r="M169" i="8"/>
  <c r="M272" i="8"/>
  <c r="F275" i="8"/>
  <c r="L275" i="8" s="1"/>
  <c r="M275" i="8" s="1"/>
  <c r="M302" i="8"/>
  <c r="L487" i="8"/>
  <c r="L784" i="8" s="1"/>
  <c r="M488" i="8"/>
  <c r="M487" i="8" s="1"/>
  <c r="F292" i="8"/>
  <c r="L292" i="8" s="1"/>
  <c r="M292" i="8" s="1"/>
  <c r="M289" i="8"/>
  <c r="M182" i="8"/>
  <c r="M478" i="8"/>
  <c r="F177" i="8"/>
  <c r="L177" i="8" s="1"/>
  <c r="M177" i="8" s="1"/>
  <c r="M174" i="8"/>
  <c r="K207" i="8"/>
  <c r="M218" i="8"/>
  <c r="M248" i="8"/>
  <c r="L478" i="8"/>
  <c r="L783" i="8" s="1"/>
  <c r="M481" i="8"/>
  <c r="M127" i="8"/>
  <c r="M239" i="8"/>
  <c r="F242" i="8"/>
  <c r="L242" i="8" s="1"/>
  <c r="M242" i="8" s="1"/>
  <c r="M190" i="8"/>
  <c r="N48" i="8"/>
  <c r="M157" i="8"/>
  <c r="F217" i="8"/>
  <c r="L217" i="8" s="1"/>
  <c r="M217" i="8" s="1"/>
  <c r="M214" i="8"/>
  <c r="M207" i="8" s="1"/>
  <c r="M293" i="8"/>
  <c r="M518" i="8"/>
  <c r="L435" i="8"/>
  <c r="M436" i="8"/>
  <c r="M199" i="8"/>
  <c r="M227" i="8"/>
  <c r="F230" i="8"/>
  <c r="L230" i="8" s="1"/>
  <c r="M230" i="8" s="1"/>
  <c r="M235" i="8"/>
  <c r="F284" i="8"/>
  <c r="L284" i="8" s="1"/>
  <c r="M284" i="8" s="1"/>
  <c r="M280" i="8"/>
  <c r="L412" i="8"/>
  <c r="L752" i="8" s="1"/>
  <c r="M752" i="8" s="1"/>
  <c r="M413" i="8"/>
  <c r="M412" i="8" s="1"/>
  <c r="L147" i="8"/>
  <c r="M147" i="8" s="1"/>
  <c r="F204" i="8"/>
  <c r="L204" i="8" s="1"/>
  <c r="M204" i="8" s="1"/>
  <c r="M201" i="8"/>
  <c r="M316" i="8"/>
  <c r="M335" i="8"/>
  <c r="M388" i="8"/>
  <c r="N801" i="8"/>
  <c r="N796" i="8" s="1"/>
  <c r="N641" i="8"/>
  <c r="N43" i="8" s="1"/>
  <c r="K726" i="8"/>
  <c r="M243" i="8"/>
  <c r="K233" i="8"/>
  <c r="N750" i="8"/>
  <c r="N418" i="8"/>
  <c r="N37" i="8" s="1"/>
  <c r="K778" i="8"/>
  <c r="M535" i="8"/>
  <c r="M534" i="8" s="1"/>
  <c r="L569" i="8"/>
  <c r="K349" i="8"/>
  <c r="K33" i="8" s="1"/>
  <c r="F365" i="8"/>
  <c r="K365" i="8" s="1"/>
  <c r="M365" i="8" s="1"/>
  <c r="K805" i="8"/>
  <c r="K180" i="8"/>
  <c r="M194" i="8"/>
  <c r="L220" i="8"/>
  <c r="L302" i="8"/>
  <c r="M529" i="8"/>
  <c r="M526" i="8" s="1"/>
  <c r="L608" i="8"/>
  <c r="L800" i="8" s="1"/>
  <c r="M222" i="8"/>
  <c r="L445" i="8"/>
  <c r="M445" i="8" s="1"/>
  <c r="L518" i="8"/>
  <c r="L790" i="8" s="1"/>
  <c r="M611" i="8"/>
  <c r="N349" i="8"/>
  <c r="N33" i="8" s="1"/>
  <c r="N734" i="8"/>
  <c r="N732" i="8" s="1"/>
  <c r="K418" i="8"/>
  <c r="K37" i="8" s="1"/>
  <c r="M276" i="8"/>
  <c r="K269" i="8"/>
  <c r="F583" i="8"/>
  <c r="L583" i="8" s="1"/>
  <c r="M583" i="8" s="1"/>
  <c r="F586" i="8"/>
  <c r="L586" i="8" s="1"/>
  <c r="M586" i="8" s="1"/>
  <c r="F472" i="8"/>
  <c r="L472" i="8" s="1"/>
  <c r="F571" i="8"/>
  <c r="L571" i="8" s="1"/>
  <c r="M571" i="8" s="1"/>
  <c r="M569" i="8" s="1"/>
  <c r="K716" i="8"/>
  <c r="K110" i="8"/>
  <c r="K29" i="8" s="1"/>
  <c r="F425" i="8"/>
  <c r="L425" i="8" s="1"/>
  <c r="F137" i="8"/>
  <c r="L137" i="8" s="1"/>
  <c r="M253" i="8"/>
  <c r="F256" i="8"/>
  <c r="L256" i="8" s="1"/>
  <c r="M256" i="8" s="1"/>
  <c r="L418" i="8"/>
  <c r="L37" i="8" s="1"/>
  <c r="N786" i="8"/>
  <c r="M791" i="8"/>
  <c r="K796" i="8"/>
  <c r="M646" i="8"/>
  <c r="M83" i="8"/>
  <c r="M89" i="8"/>
  <c r="F431" i="8"/>
  <c r="L431" i="8" s="1"/>
  <c r="M431" i="8" s="1"/>
  <c r="M502" i="8"/>
  <c r="M501" i="8" s="1"/>
  <c r="L501" i="8"/>
  <c r="K786" i="8"/>
  <c r="N714" i="8"/>
  <c r="K140" i="8"/>
  <c r="M231" i="8"/>
  <c r="K220" i="8"/>
  <c r="M736" i="8"/>
  <c r="M364" i="8"/>
  <c r="K734" i="8"/>
  <c r="N776" i="8"/>
  <c r="M77" i="8"/>
  <c r="F437" i="8"/>
  <c r="K437" i="8" s="1"/>
  <c r="M737" i="8"/>
  <c r="M631" i="8"/>
  <c r="M630" i="8" s="1"/>
  <c r="N744" i="8"/>
  <c r="L444" i="8"/>
  <c r="M138" i="8"/>
  <c r="K125" i="8"/>
  <c r="M160" i="8"/>
  <c r="F163" i="8"/>
  <c r="L163" i="8" s="1"/>
  <c r="M163" i="8" s="1"/>
  <c r="L263" i="8"/>
  <c r="L271" i="8"/>
  <c r="L316" i="8"/>
  <c r="L735" i="8" s="1"/>
  <c r="L335" i="8"/>
  <c r="L736" i="8" s="1"/>
  <c r="M750" i="8"/>
  <c r="F577" i="8"/>
  <c r="L577" i="8" s="1"/>
  <c r="M577" i="8" s="1"/>
  <c r="M810" i="8"/>
  <c r="M747" i="8"/>
  <c r="M510" i="8"/>
  <c r="M720" i="8"/>
  <c r="N295" i="8"/>
  <c r="N31" i="8" s="1"/>
  <c r="L261" i="8"/>
  <c r="K641" i="8"/>
  <c r="K43" i="8" s="1"/>
  <c r="L542" i="8"/>
  <c r="L793" i="8" s="1"/>
  <c r="L102" i="8"/>
  <c r="L722" i="8" s="1"/>
  <c r="M722" i="8" s="1"/>
  <c r="F466" i="8"/>
  <c r="L466" i="8" s="1"/>
  <c r="M466" i="8" s="1"/>
  <c r="M450" i="8" s="1"/>
  <c r="M544" i="8"/>
  <c r="M542" i="8" s="1"/>
  <c r="K278" i="8"/>
  <c r="M373" i="8"/>
  <c r="M396" i="8"/>
  <c r="N497" i="8"/>
  <c r="N39" i="8" s="1"/>
  <c r="K744" i="8"/>
  <c r="N728" i="8"/>
  <c r="L510" i="8"/>
  <c r="L789" i="8" s="1"/>
  <c r="M794" i="8"/>
  <c r="K566" i="8"/>
  <c r="K41" i="8" s="1"/>
  <c r="M608" i="8"/>
  <c r="M802" i="8"/>
  <c r="M655" i="8"/>
  <c r="K681" i="8"/>
  <c r="K45" i="8" s="1"/>
  <c r="N566" i="8"/>
  <c r="N41" i="8" s="1"/>
  <c r="L608" i="1"/>
  <c r="L800" i="1" s="1"/>
  <c r="M231" i="1"/>
  <c r="K220" i="1"/>
  <c r="F292" i="1"/>
  <c r="L292" i="1" s="1"/>
  <c r="M292" i="1" s="1"/>
  <c r="M289" i="1"/>
  <c r="K140" i="1"/>
  <c r="M153" i="1"/>
  <c r="L501" i="1"/>
  <c r="L788" i="1" s="1"/>
  <c r="M502" i="1"/>
  <c r="K155" i="1"/>
  <c r="M102" i="1"/>
  <c r="M747" i="1"/>
  <c r="M413" i="1"/>
  <c r="M83" i="1"/>
  <c r="N641" i="1"/>
  <c r="N43" i="1" s="1"/>
  <c r="L145" i="1"/>
  <c r="M145" i="1" s="1"/>
  <c r="L157" i="1"/>
  <c r="M157" i="1" s="1"/>
  <c r="L271" i="1"/>
  <c r="M271" i="1" s="1"/>
  <c r="N786" i="1"/>
  <c r="L630" i="1"/>
  <c r="L802" i="1" s="1"/>
  <c r="M670" i="1"/>
  <c r="M748" i="1"/>
  <c r="M808" i="1"/>
  <c r="M97" i="1"/>
  <c r="F425" i="1"/>
  <c r="L425" i="1" s="1"/>
  <c r="M425" i="1" s="1"/>
  <c r="L175" i="1"/>
  <c r="M175" i="1" s="1"/>
  <c r="L237" i="1"/>
  <c r="M237" i="1" s="1"/>
  <c r="N369" i="1"/>
  <c r="N35" i="1" s="1"/>
  <c r="L510" i="1"/>
  <c r="L789" i="1" s="1"/>
  <c r="F431" i="1"/>
  <c r="L431" i="1" s="1"/>
  <c r="M431" i="1" s="1"/>
  <c r="L446" i="1"/>
  <c r="M446" i="1" s="1"/>
  <c r="M62" i="1"/>
  <c r="F436" i="1"/>
  <c r="L436" i="1" s="1"/>
  <c r="M436" i="1" s="1"/>
  <c r="M107" i="1"/>
  <c r="L186" i="1"/>
  <c r="M186" i="1" s="1"/>
  <c r="K205" i="1"/>
  <c r="K197" i="1" s="1"/>
  <c r="L225" i="1"/>
  <c r="M225" i="1" s="1"/>
  <c r="L637" i="1"/>
  <c r="L803" i="1" s="1"/>
  <c r="L253" i="1"/>
  <c r="F256" i="1" s="1"/>
  <c r="L256" i="1" s="1"/>
  <c r="M256" i="1" s="1"/>
  <c r="M722" i="1"/>
  <c r="M114" i="1"/>
  <c r="L228" i="1"/>
  <c r="M228" i="1" s="1"/>
  <c r="M302" i="1"/>
  <c r="L542" i="1"/>
  <c r="L793" i="1" s="1"/>
  <c r="N798" i="1"/>
  <c r="L184" i="1"/>
  <c r="M184" i="1" s="1"/>
  <c r="N714" i="1"/>
  <c r="L222" i="1"/>
  <c r="M222" i="1" s="1"/>
  <c r="F437" i="1"/>
  <c r="K437" i="1" s="1"/>
  <c r="K178" i="1"/>
  <c r="L183" i="1"/>
  <c r="M183" i="1" s="1"/>
  <c r="N730" i="1"/>
  <c r="M749" i="1"/>
  <c r="M174" i="1"/>
  <c r="F177" i="1"/>
  <c r="L177" i="1" s="1"/>
  <c r="M177" i="1" s="1"/>
  <c r="M182" i="1"/>
  <c r="M236" i="1"/>
  <c r="M248" i="1"/>
  <c r="M253" i="1"/>
  <c r="L487" i="1"/>
  <c r="L784" i="1" s="1"/>
  <c r="M489" i="1"/>
  <c r="M487" i="1" s="1"/>
  <c r="M214" i="1"/>
  <c r="F217" i="1"/>
  <c r="L217" i="1" s="1"/>
  <c r="M217" i="1" s="1"/>
  <c r="M293" i="1"/>
  <c r="M287" i="1" s="1"/>
  <c r="K435" i="1"/>
  <c r="K779" i="1" s="1"/>
  <c r="M437" i="1"/>
  <c r="M127" i="1"/>
  <c r="M205" i="1"/>
  <c r="M142" i="1"/>
  <c r="M257" i="1"/>
  <c r="K246" i="1"/>
  <c r="M267" i="1"/>
  <c r="K259" i="1"/>
  <c r="M190" i="1"/>
  <c r="M199" i="1"/>
  <c r="L197" i="1"/>
  <c r="K269" i="1"/>
  <c r="M276" i="1"/>
  <c r="M365" i="1"/>
  <c r="K714" i="1"/>
  <c r="M716" i="1"/>
  <c r="N728" i="1"/>
  <c r="K233" i="1"/>
  <c r="K349" i="1"/>
  <c r="K33" i="1" s="1"/>
  <c r="N418" i="1"/>
  <c r="N37" i="1" s="1"/>
  <c r="L478" i="1"/>
  <c r="L783" i="1" s="1"/>
  <c r="M667" i="1"/>
  <c r="M665" i="1" s="1"/>
  <c r="L665" i="1"/>
  <c r="L809" i="1" s="1"/>
  <c r="M478" i="1"/>
  <c r="M209" i="1"/>
  <c r="M611" i="1"/>
  <c r="M608" i="1" s="1"/>
  <c r="L166" i="1"/>
  <c r="L316" i="1"/>
  <c r="L735" i="1" s="1"/>
  <c r="M736" i="1"/>
  <c r="M339" i="1"/>
  <c r="M335" i="1" s="1"/>
  <c r="M424" i="1"/>
  <c r="L526" i="1"/>
  <c r="L791" i="1" s="1"/>
  <c r="M527" i="1"/>
  <c r="M526" i="1" s="1"/>
  <c r="M543" i="1"/>
  <c r="M542" i="1" s="1"/>
  <c r="N732" i="1"/>
  <c r="M272" i="1"/>
  <c r="M318" i="1"/>
  <c r="M316" i="1" s="1"/>
  <c r="M737" i="1"/>
  <c r="M501" i="1"/>
  <c r="K735" i="1"/>
  <c r="K110" i="1"/>
  <c r="K29" i="1" s="1"/>
  <c r="L444" i="1"/>
  <c r="L287" i="1"/>
  <c r="M646" i="1"/>
  <c r="H647" i="1"/>
  <c r="L647" i="1" s="1"/>
  <c r="M647" i="1" s="1"/>
  <c r="F204" i="1"/>
  <c r="L204" i="1" s="1"/>
  <c r="M204" i="1" s="1"/>
  <c r="F266" i="1"/>
  <c r="L266" i="1" s="1"/>
  <c r="M266" i="1" s="1"/>
  <c r="M259" i="1" s="1"/>
  <c r="K805" i="1"/>
  <c r="F577" i="1"/>
  <c r="L577" i="1" s="1"/>
  <c r="F472" i="1"/>
  <c r="L472" i="1" s="1"/>
  <c r="F583" i="1"/>
  <c r="L583" i="1" s="1"/>
  <c r="M583" i="1" s="1"/>
  <c r="F571" i="1"/>
  <c r="L571" i="1" s="1"/>
  <c r="M571" i="1" s="1"/>
  <c r="F586" i="1"/>
  <c r="L586" i="1" s="1"/>
  <c r="M586" i="1" s="1"/>
  <c r="F428" i="1"/>
  <c r="L428" i="1" s="1"/>
  <c r="M428" i="1" s="1"/>
  <c r="M201" i="1"/>
  <c r="L278" i="1"/>
  <c r="L97" i="1"/>
  <c r="L721" i="1" s="1"/>
  <c r="N110" i="1"/>
  <c r="N29" i="1" s="1"/>
  <c r="K218" i="1"/>
  <c r="L259" i="1"/>
  <c r="M280" i="1"/>
  <c r="F284" i="1"/>
  <c r="L284" i="1" s="1"/>
  <c r="M284" i="1" s="1"/>
  <c r="M570" i="1"/>
  <c r="N741" i="1"/>
  <c r="K726" i="1"/>
  <c r="N729" i="1"/>
  <c r="L302" i="1"/>
  <c r="K778" i="1"/>
  <c r="M510" i="1"/>
  <c r="M89" i="1"/>
  <c r="M149" i="1"/>
  <c r="F152" i="1"/>
  <c r="L152" i="1" s="1"/>
  <c r="M152" i="1" s="1"/>
  <c r="L418" i="1"/>
  <c r="L37" i="1" s="1"/>
  <c r="L746" i="1"/>
  <c r="M752" i="1"/>
  <c r="M750" i="1"/>
  <c r="N805" i="1"/>
  <c r="N295" i="1"/>
  <c r="N31" i="1" s="1"/>
  <c r="M160" i="1"/>
  <c r="F163" i="1"/>
  <c r="L163" i="1" s="1"/>
  <c r="M163" i="1" s="1"/>
  <c r="N349" i="1"/>
  <c r="N33" i="1" s="1"/>
  <c r="M518" i="1"/>
  <c r="K418" i="1"/>
  <c r="K37" i="1" s="1"/>
  <c r="K746" i="1"/>
  <c r="L518" i="1"/>
  <c r="L790" i="1" s="1"/>
  <c r="M535" i="1"/>
  <c r="K278" i="1"/>
  <c r="F426" i="1"/>
  <c r="L426" i="1" s="1"/>
  <c r="M426" i="1" s="1"/>
  <c r="K566" i="1"/>
  <c r="K41" i="1" s="1"/>
  <c r="K788" i="1"/>
  <c r="M794" i="1"/>
  <c r="L445" i="1"/>
  <c r="M445" i="1" s="1"/>
  <c r="N566" i="1"/>
  <c r="N41" i="1" s="1"/>
  <c r="N497" i="1"/>
  <c r="N39" i="1" s="1"/>
  <c r="N778" i="1"/>
  <c r="F466" i="1"/>
  <c r="L466" i="1" s="1"/>
  <c r="M466" i="1" s="1"/>
  <c r="K641" i="1"/>
  <c r="K43" i="1" s="1"/>
  <c r="K125" i="1"/>
  <c r="M751" i="1"/>
  <c r="L451" i="1"/>
  <c r="M558" i="1"/>
  <c r="K681" i="1"/>
  <c r="K45" i="1" s="1"/>
  <c r="N744" i="1"/>
  <c r="M718" i="1"/>
  <c r="M412" i="1"/>
  <c r="M418" i="1" s="1"/>
  <c r="M37" i="1" s="1"/>
  <c r="M655" i="1"/>
  <c r="K798" i="1"/>
  <c r="O94" i="2" l="1"/>
  <c r="O100" i="2" s="1"/>
  <c r="N94" i="2"/>
  <c r="N100" i="2" s="1"/>
  <c r="Q47" i="2"/>
  <c r="M47" i="2"/>
  <c r="M243" i="11"/>
  <c r="K233" i="11"/>
  <c r="N48" i="11"/>
  <c r="M269" i="11"/>
  <c r="M207" i="11"/>
  <c r="M535" i="11"/>
  <c r="M534" i="11" s="1"/>
  <c r="L534" i="11"/>
  <c r="L792" i="11" s="1"/>
  <c r="M792" i="11" s="1"/>
  <c r="L207" i="11"/>
  <c r="M166" i="11"/>
  <c r="K728" i="11"/>
  <c r="M257" i="11"/>
  <c r="K246" i="11"/>
  <c r="K295" i="11" s="1"/>
  <c r="K805" i="11"/>
  <c r="M178" i="11"/>
  <c r="K166" i="11"/>
  <c r="L786" i="11"/>
  <c r="L575" i="11"/>
  <c r="L799" i="11" s="1"/>
  <c r="M799" i="11" s="1"/>
  <c r="F266" i="11"/>
  <c r="L266" i="11" s="1"/>
  <c r="M266" i="11" s="1"/>
  <c r="M259" i="11" s="1"/>
  <c r="L779" i="11"/>
  <c r="H678" i="11"/>
  <c r="L678" i="11" s="1"/>
  <c r="M678" i="11" s="1"/>
  <c r="L469" i="11"/>
  <c r="L782" i="11" s="1"/>
  <c r="M782" i="11" s="1"/>
  <c r="M472" i="11"/>
  <c r="M469" i="11" s="1"/>
  <c r="K796" i="11"/>
  <c r="M276" i="11"/>
  <c r="K269" i="11"/>
  <c r="N813" i="11"/>
  <c r="L287" i="11"/>
  <c r="L443" i="11"/>
  <c r="L780" i="11" s="1"/>
  <c r="M780" i="11" s="1"/>
  <c r="M444" i="11"/>
  <c r="M443" i="11" s="1"/>
  <c r="M575" i="11"/>
  <c r="M435" i="11"/>
  <c r="F256" i="11"/>
  <c r="L256" i="11" s="1"/>
  <c r="M256" i="11" s="1"/>
  <c r="M246" i="11" s="1"/>
  <c r="M566" i="11"/>
  <c r="M41" i="11" s="1"/>
  <c r="M220" i="11"/>
  <c r="L422" i="11"/>
  <c r="M153" i="11"/>
  <c r="K140" i="11"/>
  <c r="M714" i="11"/>
  <c r="M641" i="11"/>
  <c r="M43" i="11" s="1"/>
  <c r="M726" i="11"/>
  <c r="K435" i="11"/>
  <c r="M437" i="11"/>
  <c r="M155" i="11"/>
  <c r="M140" i="11"/>
  <c r="M422" i="11"/>
  <c r="M497" i="11" s="1"/>
  <c r="M39" i="11" s="1"/>
  <c r="L734" i="11"/>
  <c r="L349" i="11"/>
  <c r="L33" i="11" s="1"/>
  <c r="M267" i="11"/>
  <c r="K259" i="11"/>
  <c r="K730" i="11" s="1"/>
  <c r="M365" i="11"/>
  <c r="L566" i="11"/>
  <c r="L41" i="11" s="1"/>
  <c r="L798" i="11"/>
  <c r="L796" i="11" s="1"/>
  <c r="M788" i="11"/>
  <c r="M786" i="11" s="1"/>
  <c r="L450" i="11"/>
  <c r="L781" i="11" s="1"/>
  <c r="M781" i="11" s="1"/>
  <c r="F230" i="11"/>
  <c r="L230" i="11" s="1"/>
  <c r="M230" i="11" s="1"/>
  <c r="L155" i="11"/>
  <c r="L220" i="11"/>
  <c r="M233" i="11"/>
  <c r="L197" i="11"/>
  <c r="M137" i="11"/>
  <c r="M125" i="11" s="1"/>
  <c r="M444" i="10"/>
  <c r="M443" i="10" s="1"/>
  <c r="L443" i="10"/>
  <c r="L780" i="10" s="1"/>
  <c r="M780" i="10" s="1"/>
  <c r="M734" i="10"/>
  <c r="M732" i="10" s="1"/>
  <c r="K805" i="10"/>
  <c r="M197" i="10"/>
  <c r="M155" i="10"/>
  <c r="L349" i="10"/>
  <c r="L33" i="10" s="1"/>
  <c r="L641" i="10"/>
  <c r="L43" i="10" s="1"/>
  <c r="L798" i="10"/>
  <c r="L796" i="10" s="1"/>
  <c r="M365" i="10"/>
  <c r="M231" i="10"/>
  <c r="K220" i="10"/>
  <c r="K295" i="10" s="1"/>
  <c r="M472" i="10"/>
  <c r="M469" i="10" s="1"/>
  <c r="L469" i="10"/>
  <c r="L782" i="10" s="1"/>
  <c r="M782" i="10" s="1"/>
  <c r="M535" i="10"/>
  <c r="M534" i="10" s="1"/>
  <c r="M566" i="10" s="1"/>
  <c r="M41" i="10" s="1"/>
  <c r="L534" i="10"/>
  <c r="L792" i="10" s="1"/>
  <c r="M792" i="10" s="1"/>
  <c r="B297" i="10"/>
  <c r="L287" i="10"/>
  <c r="M166" i="10"/>
  <c r="M287" i="10"/>
  <c r="M798" i="10"/>
  <c r="M796" i="10" s="1"/>
  <c r="K796" i="10"/>
  <c r="N813" i="10"/>
  <c r="N724" i="10"/>
  <c r="M747" i="10"/>
  <c r="M744" i="10" s="1"/>
  <c r="L788" i="10"/>
  <c r="L786" i="10" s="1"/>
  <c r="L566" i="10"/>
  <c r="L41" i="10" s="1"/>
  <c r="L422" i="10"/>
  <c r="K435" i="10"/>
  <c r="M437" i="10"/>
  <c r="M435" i="10" s="1"/>
  <c r="M497" i="10" s="1"/>
  <c r="M39" i="10" s="1"/>
  <c r="K786" i="10"/>
  <c r="M788" i="10"/>
  <c r="M786" i="10" s="1"/>
  <c r="M125" i="10"/>
  <c r="K729" i="10"/>
  <c r="M726" i="10"/>
  <c r="L779" i="10"/>
  <c r="H678" i="10"/>
  <c r="L678" i="10" s="1"/>
  <c r="M678" i="10" s="1"/>
  <c r="M577" i="10"/>
  <c r="M575" i="10" s="1"/>
  <c r="M641" i="10" s="1"/>
  <c r="M43" i="10" s="1"/>
  <c r="L575" i="10"/>
  <c r="L799" i="10" s="1"/>
  <c r="M799" i="10" s="1"/>
  <c r="M451" i="10"/>
  <c r="M450" i="10" s="1"/>
  <c r="L450" i="10"/>
  <c r="L781" i="10" s="1"/>
  <c r="M781" i="10" s="1"/>
  <c r="L233" i="10"/>
  <c r="M140" i="10"/>
  <c r="N48" i="10"/>
  <c r="L259" i="10"/>
  <c r="L730" i="10" s="1"/>
  <c r="M261" i="10"/>
  <c r="M259" i="10" s="1"/>
  <c r="M285" i="10"/>
  <c r="M278" i="10" s="1"/>
  <c r="K278" i="10"/>
  <c r="K730" i="10" s="1"/>
  <c r="M730" i="10" s="1"/>
  <c r="L197" i="10"/>
  <c r="L207" i="10"/>
  <c r="M137" i="10"/>
  <c r="B296" i="10"/>
  <c r="B298" i="10" s="1"/>
  <c r="M220" i="10"/>
  <c r="L140" i="10"/>
  <c r="L728" i="10" s="1"/>
  <c r="M177" i="9"/>
  <c r="L166" i="9"/>
  <c r="L534" i="1"/>
  <c r="L792" i="1" s="1"/>
  <c r="L744" i="1"/>
  <c r="N813" i="8"/>
  <c r="M349" i="8"/>
  <c r="M33" i="8" s="1"/>
  <c r="M575" i="9"/>
  <c r="M809" i="1"/>
  <c r="M790" i="1"/>
  <c r="K729" i="8"/>
  <c r="N776" i="1"/>
  <c r="Q57" i="2"/>
  <c r="M278" i="1"/>
  <c r="M784" i="1"/>
  <c r="M744" i="8"/>
  <c r="B297" i="8"/>
  <c r="M735" i="8"/>
  <c r="L207" i="8"/>
  <c r="M155" i="8"/>
  <c r="M784" i="9"/>
  <c r="F292" i="9"/>
  <c r="L292" i="9" s="1"/>
  <c r="M292" i="9" s="1"/>
  <c r="M287" i="9" s="1"/>
  <c r="F230" i="9"/>
  <c r="L230" i="9" s="1"/>
  <c r="M230" i="9" s="1"/>
  <c r="M220" i="9" s="1"/>
  <c r="M791" i="9"/>
  <c r="M166" i="9"/>
  <c r="M803" i="9"/>
  <c r="M110" i="1"/>
  <c r="M29" i="1" s="1"/>
  <c r="B297" i="1"/>
  <c r="N796" i="1"/>
  <c r="M435" i="1"/>
  <c r="M575" i="8"/>
  <c r="M641" i="8" s="1"/>
  <c r="M43" i="8" s="1"/>
  <c r="L110" i="8"/>
  <c r="L29" i="8" s="1"/>
  <c r="F193" i="8"/>
  <c r="L193" i="8" s="1"/>
  <c r="M193" i="8" s="1"/>
  <c r="M180" i="8" s="1"/>
  <c r="M790" i="8"/>
  <c r="M793" i="9"/>
  <c r="F217" i="9"/>
  <c r="L217" i="9" s="1"/>
  <c r="M217" i="9" s="1"/>
  <c r="Q17" i="2"/>
  <c r="Q35" i="2"/>
  <c r="M800" i="8"/>
  <c r="M197" i="8"/>
  <c r="B297" i="9"/>
  <c r="K497" i="1"/>
  <c r="K39" i="1" s="1"/>
  <c r="L714" i="1"/>
  <c r="M802" i="1"/>
  <c r="K730" i="8"/>
  <c r="L197" i="8"/>
  <c r="L732" i="9"/>
  <c r="M789" i="9"/>
  <c r="L450" i="9"/>
  <c r="L781" i="9" s="1"/>
  <c r="L125" i="9"/>
  <c r="M276" i="9"/>
  <c r="K269" i="9"/>
  <c r="K295" i="9" s="1"/>
  <c r="M220" i="8"/>
  <c r="M722" i="9"/>
  <c r="M17" i="2"/>
  <c r="M783" i="1"/>
  <c r="L714" i="8"/>
  <c r="M450" i="9"/>
  <c r="M129" i="9"/>
  <c r="Q86" i="2"/>
  <c r="M792" i="8"/>
  <c r="M789" i="1"/>
  <c r="F137" i="1"/>
  <c r="L137" i="1" s="1"/>
  <c r="M137" i="1" s="1"/>
  <c r="M125" i="1" s="1"/>
  <c r="M800" i="1"/>
  <c r="M803" i="1"/>
  <c r="M110" i="8"/>
  <c r="M29" i="8" s="1"/>
  <c r="L287" i="8"/>
  <c r="M418" i="9"/>
  <c r="M37" i="9" s="1"/>
  <c r="L435" i="9"/>
  <c r="H678" i="9" s="1"/>
  <c r="L678" i="9" s="1"/>
  <c r="M678" i="9" s="1"/>
  <c r="M790" i="9"/>
  <c r="M783" i="9"/>
  <c r="M194" i="1"/>
  <c r="M180" i="1" s="1"/>
  <c r="K180" i="1"/>
  <c r="M752" i="9"/>
  <c r="M793" i="1"/>
  <c r="F193" i="1"/>
  <c r="L193" i="1" s="1"/>
  <c r="M193" i="1" s="1"/>
  <c r="M791" i="1"/>
  <c r="M793" i="8"/>
  <c r="M566" i="8"/>
  <c r="M41" i="8" s="1"/>
  <c r="F256" i="9"/>
  <c r="L256" i="9" s="1"/>
  <c r="M256" i="9" s="1"/>
  <c r="M246" i="9" s="1"/>
  <c r="M789" i="8"/>
  <c r="L269" i="9"/>
  <c r="M534" i="1"/>
  <c r="N739" i="1"/>
  <c r="N813" i="1" s="1"/>
  <c r="Q42" i="2"/>
  <c r="M257" i="8"/>
  <c r="M783" i="8"/>
  <c r="M278" i="8"/>
  <c r="M784" i="8"/>
  <c r="F266" i="9"/>
  <c r="L266" i="9" s="1"/>
  <c r="M641" i="9"/>
  <c r="M43" i="9" s="1"/>
  <c r="L246" i="9"/>
  <c r="M207" i="9"/>
  <c r="M178" i="8"/>
  <c r="K166" i="8"/>
  <c r="K295" i="8" s="1"/>
  <c r="M566" i="9"/>
  <c r="M41" i="9" s="1"/>
  <c r="L779" i="9"/>
  <c r="M233" i="9"/>
  <c r="L207" i="9"/>
  <c r="M734" i="9"/>
  <c r="M157" i="9"/>
  <c r="L569" i="9"/>
  <c r="F193" i="9"/>
  <c r="L193" i="9" s="1"/>
  <c r="M193" i="9" s="1"/>
  <c r="F152" i="9"/>
  <c r="L152" i="9" s="1"/>
  <c r="M152" i="9" s="1"/>
  <c r="M149" i="9"/>
  <c r="M125" i="9"/>
  <c r="M744" i="9"/>
  <c r="M180" i="9"/>
  <c r="M349" i="9"/>
  <c r="M33" i="9" s="1"/>
  <c r="M137" i="9"/>
  <c r="L220" i="9"/>
  <c r="L197" i="9"/>
  <c r="L422" i="9"/>
  <c r="M422" i="9"/>
  <c r="N813" i="9"/>
  <c r="L788" i="9"/>
  <c r="M444" i="9"/>
  <c r="M443" i="9" s="1"/>
  <c r="L443" i="9"/>
  <c r="L780" i="9" s="1"/>
  <c r="L287" i="9"/>
  <c r="L110" i="9"/>
  <c r="L29" i="9" s="1"/>
  <c r="K728" i="9"/>
  <c r="M269" i="9"/>
  <c r="M800" i="9"/>
  <c r="M110" i="9"/>
  <c r="M29" i="9" s="1"/>
  <c r="M437" i="9"/>
  <c r="M435" i="9" s="1"/>
  <c r="K435" i="9"/>
  <c r="N48" i="9"/>
  <c r="L714" i="9"/>
  <c r="K714" i="9"/>
  <c r="M716" i="9"/>
  <c r="M714" i="9" s="1"/>
  <c r="L278" i="9"/>
  <c r="L575" i="9"/>
  <c r="L799" i="9" s="1"/>
  <c r="L469" i="9"/>
  <c r="L782" i="9" s="1"/>
  <c r="M472" i="9"/>
  <c r="M469" i="9" s="1"/>
  <c r="L534" i="9"/>
  <c r="L792" i="9" s="1"/>
  <c r="M535" i="9"/>
  <c r="M534" i="9" s="1"/>
  <c r="F163" i="9"/>
  <c r="L163" i="9" s="1"/>
  <c r="M163" i="9" s="1"/>
  <c r="M137" i="8"/>
  <c r="M125" i="8" s="1"/>
  <c r="L575" i="8"/>
  <c r="L799" i="8" s="1"/>
  <c r="L788" i="8"/>
  <c r="L566" i="8"/>
  <c r="L41" i="8" s="1"/>
  <c r="L744" i="8"/>
  <c r="M263" i="8"/>
  <c r="F266" i="8"/>
  <c r="L266" i="8" s="1"/>
  <c r="M266" i="8" s="1"/>
  <c r="K435" i="8"/>
  <c r="M437" i="8"/>
  <c r="L278" i="8"/>
  <c r="L125" i="8"/>
  <c r="M166" i="8"/>
  <c r="N50" i="8"/>
  <c r="N815" i="8" s="1"/>
  <c r="N52" i="8"/>
  <c r="N817" i="8" s="1"/>
  <c r="M271" i="8"/>
  <c r="M269" i="8" s="1"/>
  <c r="L269" i="8"/>
  <c r="K714" i="8"/>
  <c r="M716" i="8"/>
  <c r="M714" i="8" s="1"/>
  <c r="M233" i="8"/>
  <c r="M726" i="8"/>
  <c r="H678" i="8"/>
  <c r="L678" i="8" s="1"/>
  <c r="M678" i="8" s="1"/>
  <c r="L779" i="8"/>
  <c r="L349" i="8"/>
  <c r="L33" i="8" s="1"/>
  <c r="L734" i="8"/>
  <c r="M418" i="8"/>
  <c r="M37" i="8" s="1"/>
  <c r="L450" i="8"/>
  <c r="L781" i="8" s="1"/>
  <c r="L233" i="8"/>
  <c r="F152" i="8"/>
  <c r="L152" i="8" s="1"/>
  <c r="M152" i="8" s="1"/>
  <c r="M140" i="8" s="1"/>
  <c r="L443" i="8"/>
  <c r="L780" i="8" s="1"/>
  <c r="M444" i="8"/>
  <c r="M443" i="8" s="1"/>
  <c r="L798" i="8"/>
  <c r="M425" i="8"/>
  <c r="M422" i="8" s="1"/>
  <c r="L422" i="8"/>
  <c r="L166" i="8"/>
  <c r="K728" i="8"/>
  <c r="K724" i="8" s="1"/>
  <c r="L469" i="8"/>
  <c r="L782" i="8" s="1"/>
  <c r="M472" i="8"/>
  <c r="M469" i="8" s="1"/>
  <c r="L246" i="8"/>
  <c r="M287" i="8"/>
  <c r="M435" i="8"/>
  <c r="M261" i="8"/>
  <c r="L259" i="8"/>
  <c r="K732" i="8"/>
  <c r="M734" i="8"/>
  <c r="M732" i="8" s="1"/>
  <c r="L155" i="8"/>
  <c r="M246" i="8"/>
  <c r="M140" i="1"/>
  <c r="M422" i="1"/>
  <c r="M155" i="1"/>
  <c r="F242" i="1"/>
  <c r="L242" i="1" s="1"/>
  <c r="L155" i="1"/>
  <c r="M178" i="1"/>
  <c r="M166" i="1" s="1"/>
  <c r="K166" i="1"/>
  <c r="N48" i="1"/>
  <c r="L435" i="1"/>
  <c r="H678" i="1" s="1"/>
  <c r="L678" i="1" s="1"/>
  <c r="M678" i="1" s="1"/>
  <c r="N724" i="1"/>
  <c r="M349" i="1"/>
  <c r="M33" i="1" s="1"/>
  <c r="L140" i="1"/>
  <c r="F230" i="1"/>
  <c r="L230" i="1" s="1"/>
  <c r="M230" i="1" s="1"/>
  <c r="M220" i="1" s="1"/>
  <c r="F275" i="1"/>
  <c r="L275" i="1" s="1"/>
  <c r="M275" i="1" s="1"/>
  <c r="M269" i="1" s="1"/>
  <c r="K776" i="1"/>
  <c r="K796" i="1"/>
  <c r="M726" i="1"/>
  <c r="M735" i="1"/>
  <c r="L180" i="1"/>
  <c r="M197" i="1"/>
  <c r="L569" i="1"/>
  <c r="M566" i="1"/>
  <c r="M41" i="1" s="1"/>
  <c r="L422" i="1"/>
  <c r="K730" i="1"/>
  <c r="K744" i="1"/>
  <c r="M746" i="1"/>
  <c r="M744" i="1" s="1"/>
  <c r="M472" i="1"/>
  <c r="M469" i="1" s="1"/>
  <c r="L469" i="1"/>
  <c r="L782" i="1" s="1"/>
  <c r="N50" i="1"/>
  <c r="N815" i="1" s="1"/>
  <c r="N52" i="1"/>
  <c r="N817" i="1" s="1"/>
  <c r="L786" i="1"/>
  <c r="M569" i="1"/>
  <c r="M721" i="1"/>
  <c r="M714" i="1" s="1"/>
  <c r="L349" i="1"/>
  <c r="L33" i="1" s="1"/>
  <c r="L734" i="1"/>
  <c r="L575" i="1"/>
  <c r="L799" i="1" s="1"/>
  <c r="M577" i="1"/>
  <c r="M575" i="1" s="1"/>
  <c r="L246" i="1"/>
  <c r="L450" i="1"/>
  <c r="L781" i="1" s="1"/>
  <c r="M451" i="1"/>
  <c r="M450" i="1" s="1"/>
  <c r="L566" i="1"/>
  <c r="L41" i="1" s="1"/>
  <c r="K732" i="1"/>
  <c r="L207" i="1"/>
  <c r="M218" i="1"/>
  <c r="M207" i="1" s="1"/>
  <c r="K207" i="1"/>
  <c r="K729" i="1" s="1"/>
  <c r="M246" i="1"/>
  <c r="M788" i="1"/>
  <c r="K786" i="1"/>
  <c r="M444" i="1"/>
  <c r="M443" i="1" s="1"/>
  <c r="L443" i="1"/>
  <c r="L780" i="1" s="1"/>
  <c r="L110" i="1"/>
  <c r="L29" i="1" s="1"/>
  <c r="L67" i="2" l="1"/>
  <c r="Q77" i="2"/>
  <c r="M295" i="11"/>
  <c r="K724" i="11"/>
  <c r="F366" i="11"/>
  <c r="K366" i="11" s="1"/>
  <c r="K31" i="11"/>
  <c r="L641" i="11"/>
  <c r="L43" i="11" s="1"/>
  <c r="L732" i="11"/>
  <c r="M734" i="11"/>
  <c r="M732" i="11" s="1"/>
  <c r="L497" i="11"/>
  <c r="L39" i="11" s="1"/>
  <c r="L778" i="11"/>
  <c r="M728" i="11"/>
  <c r="L259" i="11"/>
  <c r="L730" i="11" s="1"/>
  <c r="M730" i="11" s="1"/>
  <c r="K729" i="11"/>
  <c r="L728" i="11"/>
  <c r="B296" i="11"/>
  <c r="B298" i="11" s="1"/>
  <c r="L246" i="11"/>
  <c r="L295" i="11" s="1"/>
  <c r="L729" i="11"/>
  <c r="M798" i="11"/>
  <c r="M796" i="11" s="1"/>
  <c r="N50" i="11"/>
  <c r="N815" i="11" s="1"/>
  <c r="N819" i="11" s="1"/>
  <c r="N52" i="11"/>
  <c r="N817" i="11" s="1"/>
  <c r="K779" i="11"/>
  <c r="K497" i="11"/>
  <c r="K39" i="11" s="1"/>
  <c r="M728" i="10"/>
  <c r="N819" i="10"/>
  <c r="M729" i="10"/>
  <c r="M724" i="10" s="1"/>
  <c r="L778" i="10"/>
  <c r="L497" i="10"/>
  <c r="L39" i="10" s="1"/>
  <c r="H677" i="10" s="1"/>
  <c r="L677" i="10" s="1"/>
  <c r="L295" i="10"/>
  <c r="K724" i="10"/>
  <c r="L729" i="10"/>
  <c r="L724" i="10" s="1"/>
  <c r="K779" i="10"/>
  <c r="K497" i="10"/>
  <c r="K39" i="10" s="1"/>
  <c r="M295" i="10"/>
  <c r="F366" i="10"/>
  <c r="K366" i="10" s="1"/>
  <c r="K31" i="10"/>
  <c r="N50" i="10"/>
  <c r="N815" i="10" s="1"/>
  <c r="N52" i="10"/>
  <c r="N817" i="10" s="1"/>
  <c r="K31" i="9"/>
  <c r="F366" i="9"/>
  <c r="K366" i="9" s="1"/>
  <c r="M781" i="8"/>
  <c r="L730" i="9"/>
  <c r="M782" i="8"/>
  <c r="L732" i="8"/>
  <c r="L35" i="2"/>
  <c r="L155" i="9"/>
  <c r="M781" i="9"/>
  <c r="K67" i="2"/>
  <c r="K47" i="2"/>
  <c r="L17" i="2"/>
  <c r="M780" i="9"/>
  <c r="M732" i="9"/>
  <c r="M35" i="2"/>
  <c r="M266" i="9"/>
  <c r="M259" i="9" s="1"/>
  <c r="L259" i="9"/>
  <c r="L125" i="1"/>
  <c r="N819" i="8"/>
  <c r="M799" i="8"/>
  <c r="K730" i="9"/>
  <c r="K724" i="9" s="1"/>
  <c r="L729" i="9"/>
  <c r="M729" i="9" s="1"/>
  <c r="M782" i="1"/>
  <c r="M792" i="1"/>
  <c r="L269" i="1"/>
  <c r="L730" i="1" s="1"/>
  <c r="M67" i="2"/>
  <c r="M781" i="1"/>
  <c r="M780" i="1"/>
  <c r="L180" i="8"/>
  <c r="L77" i="2"/>
  <c r="M497" i="9"/>
  <c r="M39" i="9" s="1"/>
  <c r="L140" i="9"/>
  <c r="K728" i="1"/>
  <c r="L730" i="8"/>
  <c r="M792" i="9"/>
  <c r="M295" i="8"/>
  <c r="H649" i="8" s="1"/>
  <c r="L649" i="8" s="1"/>
  <c r="M799" i="1"/>
  <c r="M259" i="8"/>
  <c r="M780" i="8"/>
  <c r="M140" i="9"/>
  <c r="L47" i="2"/>
  <c r="M786" i="1"/>
  <c r="K35" i="2"/>
  <c r="M782" i="9"/>
  <c r="Q27" i="2"/>
  <c r="L729" i="8"/>
  <c r="M799" i="9"/>
  <c r="K17" i="2"/>
  <c r="L786" i="9"/>
  <c r="M788" i="9"/>
  <c r="M786" i="9" s="1"/>
  <c r="L778" i="9"/>
  <c r="L497" i="9"/>
  <c r="L39" i="9" s="1"/>
  <c r="H677" i="9" s="1"/>
  <c r="L677" i="9" s="1"/>
  <c r="N52" i="9"/>
  <c r="N817" i="9" s="1"/>
  <c r="N50" i="9"/>
  <c r="N815" i="9" s="1"/>
  <c r="N819" i="9" s="1"/>
  <c r="L641" i="9"/>
  <c r="L43" i="9" s="1"/>
  <c r="L798" i="9"/>
  <c r="M77" i="2" s="1"/>
  <c r="K779" i="9"/>
  <c r="K497" i="9"/>
  <c r="K39" i="9" s="1"/>
  <c r="B296" i="9"/>
  <c r="B298" i="9" s="1"/>
  <c r="L180" i="9"/>
  <c r="M730" i="9"/>
  <c r="L566" i="9"/>
  <c r="L41" i="9" s="1"/>
  <c r="M155" i="9"/>
  <c r="M295" i="9" s="1"/>
  <c r="N55" i="8"/>
  <c r="M497" i="8"/>
  <c r="M39" i="8" s="1"/>
  <c r="L796" i="8"/>
  <c r="M798" i="8"/>
  <c r="M796" i="8" s="1"/>
  <c r="F366" i="8"/>
  <c r="K366" i="8" s="1"/>
  <c r="K31" i="8"/>
  <c r="L641" i="8"/>
  <c r="L43" i="8" s="1"/>
  <c r="K779" i="8"/>
  <c r="K497" i="8"/>
  <c r="K39" i="8" s="1"/>
  <c r="L786" i="8"/>
  <c r="M788" i="8"/>
  <c r="M786" i="8" s="1"/>
  <c r="L778" i="8"/>
  <c r="L497" i="8"/>
  <c r="L39" i="8" s="1"/>
  <c r="B296" i="8"/>
  <c r="B298" i="8" s="1"/>
  <c r="L140" i="8"/>
  <c r="M641" i="1"/>
  <c r="M43" i="1" s="1"/>
  <c r="M730" i="1"/>
  <c r="M497" i="1"/>
  <c r="M39" i="1" s="1"/>
  <c r="L220" i="1"/>
  <c r="L295" i="1" s="1"/>
  <c r="L779" i="1"/>
  <c r="M242" i="1"/>
  <c r="M233" i="1" s="1"/>
  <c r="M295" i="1" s="1"/>
  <c r="L233" i="1"/>
  <c r="B296" i="1"/>
  <c r="B298" i="1" s="1"/>
  <c r="L641" i="1"/>
  <c r="L43" i="1" s="1"/>
  <c r="L798" i="1"/>
  <c r="L778" i="1"/>
  <c r="L497" i="1"/>
  <c r="L39" i="1" s="1"/>
  <c r="N55" i="1"/>
  <c r="N819" i="1"/>
  <c r="K724" i="1"/>
  <c r="L732" i="1"/>
  <c r="M734" i="1"/>
  <c r="M732" i="1" s="1"/>
  <c r="L728" i="1"/>
  <c r="K295" i="1"/>
  <c r="Q94" i="2" l="1"/>
  <c r="F359" i="11"/>
  <c r="L359" i="11" s="1"/>
  <c r="M359" i="11" s="1"/>
  <c r="L31" i="11"/>
  <c r="F355" i="11"/>
  <c r="F358" i="11"/>
  <c r="L358" i="11" s="1"/>
  <c r="M358" i="11" s="1"/>
  <c r="M724" i="11"/>
  <c r="M366" i="11"/>
  <c r="M363" i="11" s="1"/>
  <c r="J742" i="11" s="1"/>
  <c r="J739" i="11" s="1"/>
  <c r="K363" i="11"/>
  <c r="L724" i="11"/>
  <c r="L776" i="11"/>
  <c r="M778" i="11"/>
  <c r="H649" i="11"/>
  <c r="L649" i="11" s="1"/>
  <c r="M31" i="11"/>
  <c r="M779" i="11"/>
  <c r="K776" i="11"/>
  <c r="N55" i="11"/>
  <c r="M729" i="11"/>
  <c r="H677" i="11"/>
  <c r="L677" i="11" s="1"/>
  <c r="M366" i="10"/>
  <c r="M363" i="10" s="1"/>
  <c r="J742" i="10" s="1"/>
  <c r="J739" i="10" s="1"/>
  <c r="K363" i="10"/>
  <c r="M677" i="10"/>
  <c r="L776" i="10"/>
  <c r="M778" i="10"/>
  <c r="M779" i="10"/>
  <c r="K776" i="10"/>
  <c r="H649" i="10"/>
  <c r="L649" i="10" s="1"/>
  <c r="M31" i="10"/>
  <c r="N55" i="10"/>
  <c r="F359" i="10"/>
  <c r="L359" i="10" s="1"/>
  <c r="M359" i="10" s="1"/>
  <c r="F358" i="10"/>
  <c r="L358" i="10" s="1"/>
  <c r="M358" i="10" s="1"/>
  <c r="F355" i="10"/>
  <c r="L31" i="10"/>
  <c r="M779" i="1"/>
  <c r="M57" i="2"/>
  <c r="L295" i="9"/>
  <c r="F358" i="9" s="1"/>
  <c r="L358" i="9" s="1"/>
  <c r="M358" i="9" s="1"/>
  <c r="M729" i="8"/>
  <c r="P35" i="2"/>
  <c r="P47" i="2"/>
  <c r="P17" i="2"/>
  <c r="Q100" i="2"/>
  <c r="M730" i="8"/>
  <c r="M366" i="9"/>
  <c r="M363" i="9" s="1"/>
  <c r="J742" i="9" s="1"/>
  <c r="J739" i="9" s="1"/>
  <c r="K363" i="9"/>
  <c r="L728" i="8"/>
  <c r="K77" i="2"/>
  <c r="P77" i="2"/>
  <c r="H677" i="1"/>
  <c r="L677" i="1" s="1"/>
  <c r="M677" i="1" s="1"/>
  <c r="L729" i="1"/>
  <c r="L57" i="2"/>
  <c r="M31" i="8"/>
  <c r="P67" i="2"/>
  <c r="F355" i="9"/>
  <c r="L31" i="9"/>
  <c r="F359" i="9"/>
  <c r="L359" i="9" s="1"/>
  <c r="M359" i="9" s="1"/>
  <c r="N55" i="9"/>
  <c r="H649" i="9"/>
  <c r="L649" i="9" s="1"/>
  <c r="M31" i="9"/>
  <c r="L776" i="9"/>
  <c r="M778" i="9"/>
  <c r="M779" i="9"/>
  <c r="K776" i="9"/>
  <c r="M798" i="9"/>
  <c r="M796" i="9" s="1"/>
  <c r="L796" i="9"/>
  <c r="L728" i="9"/>
  <c r="M677" i="9"/>
  <c r="L295" i="8"/>
  <c r="H677" i="8"/>
  <c r="L677" i="8" s="1"/>
  <c r="L776" i="8"/>
  <c r="M778" i="8"/>
  <c r="M779" i="8"/>
  <c r="K776" i="8"/>
  <c r="M366" i="8"/>
  <c r="M363" i="8" s="1"/>
  <c r="J742" i="8" s="1"/>
  <c r="J739" i="8" s="1"/>
  <c r="K363" i="8"/>
  <c r="M649" i="8"/>
  <c r="M645" i="8" s="1"/>
  <c r="L645" i="8"/>
  <c r="H649" i="1"/>
  <c r="L649" i="1" s="1"/>
  <c r="L645" i="1" s="1"/>
  <c r="M31" i="1"/>
  <c r="L724" i="1"/>
  <c r="M728" i="1"/>
  <c r="L776" i="1"/>
  <c r="M778" i="1"/>
  <c r="M776" i="1" s="1"/>
  <c r="K31" i="1"/>
  <c r="F366" i="1"/>
  <c r="K366" i="1" s="1"/>
  <c r="M649" i="1"/>
  <c r="M645" i="1" s="1"/>
  <c r="F359" i="1"/>
  <c r="L359" i="1" s="1"/>
  <c r="M359" i="1" s="1"/>
  <c r="F358" i="1"/>
  <c r="L358" i="1" s="1"/>
  <c r="M358" i="1" s="1"/>
  <c r="F355" i="1"/>
  <c r="L31" i="1"/>
  <c r="L796" i="1"/>
  <c r="M798" i="1"/>
  <c r="M796" i="1" s="1"/>
  <c r="L27" i="2" l="1"/>
  <c r="M649" i="11"/>
  <c r="M645" i="11" s="1"/>
  <c r="L645" i="11"/>
  <c r="K742" i="11"/>
  <c r="K369" i="11"/>
  <c r="K35" i="11" s="1"/>
  <c r="K48" i="11" s="1"/>
  <c r="F357" i="11"/>
  <c r="L357" i="11" s="1"/>
  <c r="M357" i="11" s="1"/>
  <c r="L355" i="11"/>
  <c r="F360" i="11"/>
  <c r="L360" i="11" s="1"/>
  <c r="M360" i="11" s="1"/>
  <c r="M677" i="11"/>
  <c r="M776" i="11"/>
  <c r="L355" i="10"/>
  <c r="F360" i="10"/>
  <c r="L360" i="10" s="1"/>
  <c r="M360" i="10" s="1"/>
  <c r="F357" i="10"/>
  <c r="L357" i="10" s="1"/>
  <c r="M357" i="10" s="1"/>
  <c r="M776" i="10"/>
  <c r="H679" i="10"/>
  <c r="L679" i="10" s="1"/>
  <c r="K742" i="10"/>
  <c r="K369" i="10"/>
  <c r="K35" i="10" s="1"/>
  <c r="K48" i="10" s="1"/>
  <c r="M649" i="10"/>
  <c r="M645" i="10" s="1"/>
  <c r="L645" i="10"/>
  <c r="K742" i="9"/>
  <c r="K369" i="9"/>
  <c r="K35" i="9" s="1"/>
  <c r="K48" i="9" s="1"/>
  <c r="K50" i="9" s="1"/>
  <c r="M776" i="9"/>
  <c r="M729" i="1"/>
  <c r="M724" i="1" s="1"/>
  <c r="L724" i="8"/>
  <c r="K57" i="2"/>
  <c r="M728" i="8"/>
  <c r="M724" i="8" s="1"/>
  <c r="P57" i="2"/>
  <c r="H679" i="9"/>
  <c r="L679" i="9" s="1"/>
  <c r="L724" i="9"/>
  <c r="M728" i="9"/>
  <c r="M649" i="9"/>
  <c r="M645" i="9" s="1"/>
  <c r="L645" i="9"/>
  <c r="F360" i="9"/>
  <c r="L360" i="9" s="1"/>
  <c r="M360" i="9" s="1"/>
  <c r="L355" i="9"/>
  <c r="F357" i="9"/>
  <c r="L357" i="9" s="1"/>
  <c r="M357" i="9" s="1"/>
  <c r="K742" i="8"/>
  <c r="K369" i="8"/>
  <c r="K35" i="8" s="1"/>
  <c r="K48" i="8" s="1"/>
  <c r="M677" i="8"/>
  <c r="M776" i="8"/>
  <c r="F358" i="8"/>
  <c r="L358" i="8" s="1"/>
  <c r="M358" i="8" s="1"/>
  <c r="L31" i="8"/>
  <c r="F355" i="8"/>
  <c r="F359" i="8"/>
  <c r="L359" i="8" s="1"/>
  <c r="M359" i="8" s="1"/>
  <c r="L807" i="8"/>
  <c r="L355" i="1"/>
  <c r="F357" i="1"/>
  <c r="L357" i="1" s="1"/>
  <c r="M357" i="1" s="1"/>
  <c r="F360" i="1"/>
  <c r="L360" i="1" s="1"/>
  <c r="M360" i="1" s="1"/>
  <c r="L807" i="1"/>
  <c r="M366" i="1"/>
  <c r="M363" i="1" s="1"/>
  <c r="J742" i="1" s="1"/>
  <c r="J739" i="1" s="1"/>
  <c r="K363" i="1"/>
  <c r="H679" i="1"/>
  <c r="L679" i="1" s="1"/>
  <c r="M355" i="11" l="1"/>
  <c r="F356" i="11"/>
  <c r="L356" i="11" s="1"/>
  <c r="M356" i="11" s="1"/>
  <c r="L353" i="11"/>
  <c r="K52" i="11"/>
  <c r="K50" i="11"/>
  <c r="K55" i="11"/>
  <c r="H679" i="11"/>
  <c r="L679" i="11" s="1"/>
  <c r="M742" i="11"/>
  <c r="K739" i="11"/>
  <c r="K813" i="11" s="1"/>
  <c r="L807" i="11"/>
  <c r="M679" i="10"/>
  <c r="M676" i="10" s="1"/>
  <c r="L676" i="10"/>
  <c r="L811" i="10" s="1"/>
  <c r="M811" i="10" s="1"/>
  <c r="M681" i="10"/>
  <c r="M45" i="10" s="1"/>
  <c r="L807" i="10"/>
  <c r="L681" i="10"/>
  <c r="L45" i="10" s="1"/>
  <c r="K52" i="10"/>
  <c r="K50" i="10"/>
  <c r="M742" i="10"/>
  <c r="K739" i="10"/>
  <c r="K813" i="10" s="1"/>
  <c r="F356" i="10"/>
  <c r="L356" i="10" s="1"/>
  <c r="M356" i="10" s="1"/>
  <c r="L353" i="10"/>
  <c r="M355" i="10"/>
  <c r="M353" i="10" s="1"/>
  <c r="M369" i="10" s="1"/>
  <c r="M35" i="10" s="1"/>
  <c r="M48" i="10" s="1"/>
  <c r="K27" i="2"/>
  <c r="K52" i="9"/>
  <c r="K55" i="9" s="1"/>
  <c r="M724" i="9"/>
  <c r="K739" i="9"/>
  <c r="K813" i="9" s="1"/>
  <c r="M742" i="9"/>
  <c r="K815" i="9"/>
  <c r="L807" i="9"/>
  <c r="F356" i="9"/>
  <c r="L356" i="9" s="1"/>
  <c r="M356" i="9" s="1"/>
  <c r="M355" i="9"/>
  <c r="M353" i="9" s="1"/>
  <c r="M369" i="9" s="1"/>
  <c r="M35" i="9" s="1"/>
  <c r="L353" i="9"/>
  <c r="M679" i="9"/>
  <c r="M676" i="9" s="1"/>
  <c r="M681" i="9" s="1"/>
  <c r="M45" i="9" s="1"/>
  <c r="L676" i="9"/>
  <c r="L811" i="9" s="1"/>
  <c r="M807" i="8"/>
  <c r="L355" i="8"/>
  <c r="F360" i="8"/>
  <c r="L360" i="8" s="1"/>
  <c r="M360" i="8" s="1"/>
  <c r="F357" i="8"/>
  <c r="L357" i="8" s="1"/>
  <c r="M357" i="8" s="1"/>
  <c r="H679" i="8"/>
  <c r="L679" i="8" s="1"/>
  <c r="K52" i="8"/>
  <c r="K50" i="8"/>
  <c r="K55" i="8" s="1"/>
  <c r="M742" i="8"/>
  <c r="K739" i="8"/>
  <c r="K813" i="8" s="1"/>
  <c r="M679" i="1"/>
  <c r="M676" i="1" s="1"/>
  <c r="M681" i="1" s="1"/>
  <c r="M45" i="1" s="1"/>
  <c r="L676" i="1"/>
  <c r="K369" i="1"/>
  <c r="K35" i="1" s="1"/>
  <c r="K48" i="1" s="1"/>
  <c r="K742" i="1"/>
  <c r="M807" i="1"/>
  <c r="F356" i="1"/>
  <c r="L356" i="1" s="1"/>
  <c r="M356" i="1" s="1"/>
  <c r="M355" i="1"/>
  <c r="M679" i="11" l="1"/>
  <c r="M676" i="11" s="1"/>
  <c r="M681" i="11" s="1"/>
  <c r="M45" i="11" s="1"/>
  <c r="L676" i="11"/>
  <c r="K815" i="11"/>
  <c r="K817" i="11"/>
  <c r="M807" i="11"/>
  <c r="L741" i="11"/>
  <c r="L369" i="11"/>
  <c r="L35" i="11" s="1"/>
  <c r="M353" i="11"/>
  <c r="M369" i="11" s="1"/>
  <c r="M35" i="11" s="1"/>
  <c r="M48" i="11" s="1"/>
  <c r="K815" i="10"/>
  <c r="K55" i="10"/>
  <c r="K817" i="10"/>
  <c r="K819" i="10" s="1"/>
  <c r="L741" i="10"/>
  <c r="L369" i="10"/>
  <c r="L35" i="10" s="1"/>
  <c r="L48" i="10" s="1"/>
  <c r="L805" i="10"/>
  <c r="M807" i="10"/>
  <c r="M805" i="10" s="1"/>
  <c r="M27" i="2"/>
  <c r="P27" i="2"/>
  <c r="L681" i="9"/>
  <c r="L45" i="9" s="1"/>
  <c r="K817" i="9"/>
  <c r="K819" i="9" s="1"/>
  <c r="M811" i="9"/>
  <c r="M86" i="2"/>
  <c r="M48" i="9"/>
  <c r="L805" i="9"/>
  <c r="M807" i="9"/>
  <c r="M805" i="9" s="1"/>
  <c r="L369" i="9"/>
  <c r="L35" i="9" s="1"/>
  <c r="L48" i="9" s="1"/>
  <c r="L741" i="9"/>
  <c r="M42" i="2" s="1"/>
  <c r="K817" i="8"/>
  <c r="K819" i="8" s="1"/>
  <c r="K815" i="8"/>
  <c r="M679" i="8"/>
  <c r="M676" i="8" s="1"/>
  <c r="M681" i="8" s="1"/>
  <c r="M45" i="8" s="1"/>
  <c r="L676" i="8"/>
  <c r="F356" i="8"/>
  <c r="L356" i="8" s="1"/>
  <c r="M356" i="8" s="1"/>
  <c r="M355" i="8"/>
  <c r="M353" i="1"/>
  <c r="M369" i="1" s="1"/>
  <c r="M35" i="1" s="1"/>
  <c r="M48" i="1" s="1"/>
  <c r="K52" i="1"/>
  <c r="K50" i="1"/>
  <c r="K55" i="1" s="1"/>
  <c r="L811" i="1"/>
  <c r="L681" i="1"/>
  <c r="L45" i="1" s="1"/>
  <c r="L353" i="1"/>
  <c r="M742" i="1"/>
  <c r="K739" i="1"/>
  <c r="K813" i="1" s="1"/>
  <c r="M94" i="2" l="1"/>
  <c r="L739" i="11"/>
  <c r="M741" i="11"/>
  <c r="M739" i="11" s="1"/>
  <c r="L811" i="11"/>
  <c r="L681" i="11"/>
  <c r="L45" i="11" s="1"/>
  <c r="L48" i="11" s="1"/>
  <c r="K819" i="11"/>
  <c r="L52" i="10"/>
  <c r="L50" i="10"/>
  <c r="L739" i="10"/>
  <c r="M741" i="10"/>
  <c r="M739" i="10" s="1"/>
  <c r="M813" i="10"/>
  <c r="L813" i="10"/>
  <c r="K86" i="2"/>
  <c r="L52" i="9"/>
  <c r="L50" i="9"/>
  <c r="L739" i="9"/>
  <c r="M741" i="9"/>
  <c r="M739" i="9" s="1"/>
  <c r="M813" i="9"/>
  <c r="L813" i="9"/>
  <c r="M353" i="8"/>
  <c r="M369" i="8" s="1"/>
  <c r="M35" i="8" s="1"/>
  <c r="M48" i="8" s="1"/>
  <c r="L811" i="8"/>
  <c r="L86" i="2" s="1"/>
  <c r="L681" i="8"/>
  <c r="L45" i="8" s="1"/>
  <c r="L353" i="8"/>
  <c r="L741" i="1"/>
  <c r="L369" i="1"/>
  <c r="L35" i="1" s="1"/>
  <c r="L48" i="1" s="1"/>
  <c r="M811" i="1"/>
  <c r="M805" i="1" s="1"/>
  <c r="L805" i="1"/>
  <c r="K815" i="1"/>
  <c r="K817" i="1"/>
  <c r="L50" i="11" l="1"/>
  <c r="L55" i="11" s="1"/>
  <c r="L52" i="11"/>
  <c r="M811" i="11"/>
  <c r="M805" i="11" s="1"/>
  <c r="M813" i="11" s="1"/>
  <c r="L805" i="11"/>
  <c r="L813" i="11" s="1"/>
  <c r="L815" i="10"/>
  <c r="M815" i="10" s="1"/>
  <c r="M819" i="10" s="1"/>
  <c r="M50" i="10"/>
  <c r="L55" i="10"/>
  <c r="L817" i="10"/>
  <c r="M817" i="10" s="1"/>
  <c r="M52" i="10"/>
  <c r="K42" i="2"/>
  <c r="K94" i="2" s="1"/>
  <c r="P86" i="2"/>
  <c r="L817" i="9"/>
  <c r="M817" i="9" s="1"/>
  <c r="M52" i="9"/>
  <c r="L815" i="9"/>
  <c r="M815" i="9" s="1"/>
  <c r="M50" i="9"/>
  <c r="M55" i="9" s="1"/>
  <c r="L55" i="9"/>
  <c r="L369" i="8"/>
  <c r="L35" i="8" s="1"/>
  <c r="L48" i="8" s="1"/>
  <c r="L741" i="8"/>
  <c r="L42" i="2" s="1"/>
  <c r="L94" i="2" s="1"/>
  <c r="M811" i="8"/>
  <c r="M805" i="8" s="1"/>
  <c r="L805" i="8"/>
  <c r="L50" i="1"/>
  <c r="L52" i="1"/>
  <c r="L739" i="1"/>
  <c r="L813" i="1" s="1"/>
  <c r="M741" i="1"/>
  <c r="M739" i="1" s="1"/>
  <c r="M813" i="1" s="1"/>
  <c r="K819" i="1"/>
  <c r="L817" i="11" l="1"/>
  <c r="M817" i="11" s="1"/>
  <c r="M52" i="11"/>
  <c r="L815" i="11"/>
  <c r="M815" i="11" s="1"/>
  <c r="M819" i="11" s="1"/>
  <c r="M50" i="11"/>
  <c r="M55" i="11" s="1"/>
  <c r="M55" i="10"/>
  <c r="L819" i="10"/>
  <c r="M819" i="9"/>
  <c r="M100" i="2"/>
  <c r="P42" i="2"/>
  <c r="P94" i="2" s="1"/>
  <c r="L819" i="9"/>
  <c r="L739" i="8"/>
  <c r="L813" i="8" s="1"/>
  <c r="M741" i="8"/>
  <c r="M739" i="8" s="1"/>
  <c r="M813" i="8" s="1"/>
  <c r="L52" i="8"/>
  <c r="L50" i="8"/>
  <c r="L815" i="1"/>
  <c r="M50" i="1"/>
  <c r="L817" i="1"/>
  <c r="M52" i="1"/>
  <c r="L55" i="1"/>
  <c r="L819" i="11" l="1"/>
  <c r="M815" i="1"/>
  <c r="M817" i="1"/>
  <c r="L815" i="8"/>
  <c r="M815" i="8" s="1"/>
  <c r="M50" i="8"/>
  <c r="L55" i="8"/>
  <c r="L817" i="8"/>
  <c r="M817" i="8" s="1"/>
  <c r="M52" i="8"/>
  <c r="M55" i="1"/>
  <c r="L819" i="1"/>
  <c r="M819" i="8" l="1"/>
  <c r="L100" i="2"/>
  <c r="P100" i="2"/>
  <c r="K100" i="2"/>
  <c r="M819" i="1"/>
  <c r="L819" i="8"/>
  <c r="M55" i="8"/>
</calcChain>
</file>

<file path=xl/sharedStrings.xml><?xml version="1.0" encoding="utf-8"?>
<sst xmlns="http://schemas.openxmlformats.org/spreadsheetml/2006/main" count="6796" uniqueCount="632">
  <si>
    <t>Druck:</t>
  </si>
  <si>
    <t>Signature</t>
  </si>
  <si>
    <t>Lieux, date</t>
  </si>
  <si>
    <t>TOTAL FRAIS REALISATION</t>
  </si>
  <si>
    <t>%</t>
  </si>
  <si>
    <t>Imprévus</t>
  </si>
  <si>
    <t>Frais généraux</t>
  </si>
  <si>
    <t>TVA non-récupérable</t>
  </si>
  <si>
    <t>Frais financiers</t>
  </si>
  <si>
    <t>Frais d'actes et taxes professionnelles</t>
  </si>
  <si>
    <t>Publicité</t>
  </si>
  <si>
    <t>Assurances</t>
  </si>
  <si>
    <t xml:space="preserve">IX. </t>
  </si>
  <si>
    <t>Archivage Cinémathèque</t>
  </si>
  <si>
    <t>Laboratoire photo</t>
  </si>
  <si>
    <t>Génériques et film annonce</t>
  </si>
  <si>
    <t>Laboratoire travaux vidéo</t>
  </si>
  <si>
    <t>Laboratoire travaux sur pellicule</t>
  </si>
  <si>
    <t>Pellicule</t>
  </si>
  <si>
    <t xml:space="preserve">VIII. </t>
  </si>
  <si>
    <t>2e version linguistique</t>
  </si>
  <si>
    <t>Auditorium</t>
  </si>
  <si>
    <t>Montage</t>
  </si>
  <si>
    <t>Matériel machinerie</t>
  </si>
  <si>
    <t>Matériel éclairage</t>
  </si>
  <si>
    <t>Matériel prises de son</t>
  </si>
  <si>
    <t>Matériel prises de vue</t>
  </si>
  <si>
    <t xml:space="preserve">VII. </t>
  </si>
  <si>
    <t>Régie et divers</t>
  </si>
  <si>
    <t>Frais de bureau</t>
  </si>
  <si>
    <t>Transports et frais de douane</t>
  </si>
  <si>
    <t>Locations véhicules et essence</t>
  </si>
  <si>
    <t>Voyages</t>
  </si>
  <si>
    <t>Hôtels</t>
  </si>
  <si>
    <t>Défraiements</t>
  </si>
  <si>
    <t xml:space="preserve">VI.  </t>
  </si>
  <si>
    <t>Total
CHF</t>
  </si>
  <si>
    <t>Dépenses
production
suisse</t>
  </si>
  <si>
    <t>Dépenses
production
étrangère</t>
  </si>
  <si>
    <t>Maquillage</t>
  </si>
  <si>
    <t>Costumes</t>
  </si>
  <si>
    <t>Effests spéciaux et animaux</t>
  </si>
  <si>
    <t>Moyens de transport jouant</t>
  </si>
  <si>
    <t>Meubles et accessoires</t>
  </si>
  <si>
    <t>Frais de construction</t>
  </si>
  <si>
    <t>Location décors</t>
  </si>
  <si>
    <t xml:space="preserve">V. </t>
  </si>
  <si>
    <t>Charges sociales étrangère</t>
  </si>
  <si>
    <t>Charges sociales Suisse</t>
  </si>
  <si>
    <t xml:space="preserve">IV. </t>
  </si>
  <si>
    <t>Agences artistiques</t>
  </si>
  <si>
    <t>Petites rôles, extras</t>
  </si>
  <si>
    <t>Rôles secondaires</t>
  </si>
  <si>
    <t>Rôles principaux</t>
  </si>
  <si>
    <t xml:space="preserve">III. </t>
  </si>
  <si>
    <t>Montage et mixage</t>
  </si>
  <si>
    <t>Décors, costumes et maquillage</t>
  </si>
  <si>
    <t>Equipe administrative et technique</t>
  </si>
  <si>
    <t>Réalisatrice / Réalisateur</t>
  </si>
  <si>
    <t>Productrice / Producteur</t>
  </si>
  <si>
    <t xml:space="preserve">II. </t>
  </si>
  <si>
    <t>Préparation</t>
  </si>
  <si>
    <t>Traductions et dactylographie</t>
  </si>
  <si>
    <t>Droits divers</t>
  </si>
  <si>
    <t>Droits musicaux</t>
  </si>
  <si>
    <t>Droits d'auteurs</t>
  </si>
  <si>
    <t>Recherches</t>
  </si>
  <si>
    <t>Sujet</t>
  </si>
  <si>
    <t>I.</t>
  </si>
  <si>
    <t>AUSLAND</t>
  </si>
  <si>
    <t>AUSGABEN</t>
  </si>
  <si>
    <t>Réalisation</t>
  </si>
  <si>
    <t>Production</t>
  </si>
  <si>
    <t>Titre du film</t>
  </si>
  <si>
    <t>BUDGET GLOBAL</t>
  </si>
  <si>
    <t xml:space="preserve"> TOTAL ASSURANCES / DIVERS</t>
  </si>
  <si>
    <t>de</t>
  </si>
  <si>
    <t>TVA hôtels Suisse</t>
  </si>
  <si>
    <t>TVA Suisse</t>
  </si>
  <si>
    <t xml:space="preserve">Total </t>
  </si>
  <si>
    <t>9.5  TVA après déduction de l'impôt préalable</t>
  </si>
  <si>
    <t>Risque de change</t>
  </si>
  <si>
    <t>Frais bancaires</t>
  </si>
  <si>
    <t>9.4  Frais financiers</t>
  </si>
  <si>
    <t>Taxes professionnelle</t>
  </si>
  <si>
    <t>Frais juridiques</t>
  </si>
  <si>
    <t>9.3  Frais d'actes et taxes professionnelles</t>
  </si>
  <si>
    <t>Film Marketing Coaching (focal.ch/FMC/f/)</t>
  </si>
  <si>
    <t>Avant-première</t>
  </si>
  <si>
    <t>Création site internet</t>
  </si>
  <si>
    <t>Traductions dossier de presse</t>
  </si>
  <si>
    <t>Dossier de presse (impression excl)</t>
  </si>
  <si>
    <t xml:space="preserve">Conception affiche (lithos incl. frais impres. exclus </t>
  </si>
  <si>
    <t>Projection pour vente droits monde et presse</t>
  </si>
  <si>
    <t>Attaché/e de presse</t>
  </si>
  <si>
    <t>9.2  Publicité</t>
  </si>
  <si>
    <t>Risque incendie</t>
  </si>
  <si>
    <t>Assurances matériel technique</t>
  </si>
  <si>
    <t>autos</t>
  </si>
  <si>
    <t>Assurance casco voiture</t>
  </si>
  <si>
    <t>Responsabilité civile sur salaires</t>
  </si>
  <si>
    <t>Assurances accessoires</t>
  </si>
  <si>
    <t>Droit de timbre fédéral</t>
  </si>
  <si>
    <t>Assurance production et négatif</t>
  </si>
  <si>
    <t>9.1  Assurances</t>
  </si>
  <si>
    <t>ASSURANCES / DIVERS</t>
  </si>
  <si>
    <t>IX.</t>
  </si>
  <si>
    <t>TOTAL PELLICULES / LABORATOIRES / VIDEOS</t>
  </si>
  <si>
    <t>m.</t>
  </si>
  <si>
    <t>Tirage d'une copie</t>
  </si>
  <si>
    <t>8.6  Archivage Cinémathèque</t>
  </si>
  <si>
    <t>pièces</t>
  </si>
  <si>
    <t>Originaux photos de presse</t>
  </si>
  <si>
    <t>Originaux photos d'affichage</t>
  </si>
  <si>
    <t>Travaux laboratoire photo / Tirages s/papier</t>
  </si>
  <si>
    <t>Pellicule photo</t>
  </si>
  <si>
    <t>8.5  Laboratoire photo</t>
  </si>
  <si>
    <t>Frais techniques film annonce</t>
  </si>
  <si>
    <t>Conception film annonce</t>
  </si>
  <si>
    <t>Conception générique</t>
  </si>
  <si>
    <t>8.4  Génériques et film annonce</t>
  </si>
  <si>
    <t>Consommables</t>
  </si>
  <si>
    <t>Copies DVD</t>
  </si>
  <si>
    <t>Copies VHS</t>
  </si>
  <si>
    <t>Copie(s) antenne(s)</t>
  </si>
  <si>
    <t>h.</t>
  </si>
  <si>
    <t>Transferts</t>
  </si>
  <si>
    <t>Report son sur copie(s) antenne(s)</t>
  </si>
  <si>
    <t xml:space="preserve">min. </t>
  </si>
  <si>
    <t>Telécinéma</t>
  </si>
  <si>
    <t>jours</t>
  </si>
  <si>
    <t>Digitalisation / Masterisation</t>
  </si>
  <si>
    <t>Synthèse d'image</t>
  </si>
  <si>
    <t>Générique début et fin</t>
  </si>
  <si>
    <t>Correction des couleurs, retouches, titrage</t>
  </si>
  <si>
    <t>Montage Online</t>
  </si>
  <si>
    <t>min.</t>
  </si>
  <si>
    <t>Copie de sécurité sur DVcam, repiquage son incl.</t>
  </si>
  <si>
    <t>8.3  Laboratoire travaux vidéo</t>
  </si>
  <si>
    <t>Frais de port/courrier labo</t>
  </si>
  <si>
    <t>Copie antenne</t>
  </si>
  <si>
    <t>Copie lowcontrast</t>
  </si>
  <si>
    <t>1ère copie de série</t>
  </si>
  <si>
    <t xml:space="preserve">Copie rectifiée </t>
  </si>
  <si>
    <t>Copie zéro</t>
  </si>
  <si>
    <t>Préparation des négatifs son et images</t>
  </si>
  <si>
    <t>Tirage bande courte</t>
  </si>
  <si>
    <t>Montage bande courte</t>
  </si>
  <si>
    <t>Internégatif</t>
  </si>
  <si>
    <t>Interpositif</t>
  </si>
  <si>
    <t>Négatif son optique, Dolby Digital</t>
  </si>
  <si>
    <t>Travaux titres (générique début et fin)</t>
  </si>
  <si>
    <t>Trucages/Fondus</t>
  </si>
  <si>
    <t>Montage négatif, vidéo/EDL</t>
  </si>
  <si>
    <t>Liste EDL / séparer et trier</t>
  </si>
  <si>
    <t>CD miroir pour montage</t>
  </si>
  <si>
    <t>Report son avec timecode ARRI/Aaton</t>
  </si>
  <si>
    <t>Digitalisation son</t>
  </si>
  <si>
    <t>Cassettes Dvcam</t>
  </si>
  <si>
    <t>min</t>
  </si>
  <si>
    <t>Télécinéma rushes sur DVcam</t>
  </si>
  <si>
    <t>Nettoyage négatif</t>
  </si>
  <si>
    <t>Keycode / Traitement des données</t>
  </si>
  <si>
    <t>Projections rushes</t>
  </si>
  <si>
    <t>Copie de travail (contrôles)</t>
  </si>
  <si>
    <t>heures</t>
  </si>
  <si>
    <t>Dédoublage et préparation des rushes</t>
  </si>
  <si>
    <t>Développement négatif</t>
  </si>
  <si>
    <t>8.2  Laboratoire travaux sur pellicule</t>
  </si>
  <si>
    <t>à</t>
  </si>
  <si>
    <t>Pellicule magnétique vidéo</t>
  </si>
  <si>
    <t>Pellicule magnétique son</t>
  </si>
  <si>
    <t>mètre à</t>
  </si>
  <si>
    <t>Pellicule film</t>
  </si>
  <si>
    <t>8.1  Pellicule</t>
  </si>
  <si>
    <t>PELLICULE / LABORATOIRES / VIDEOS</t>
  </si>
  <si>
    <t>VIII.</t>
  </si>
  <si>
    <t>TOTAL MOYENS TECHNIQUES</t>
  </si>
  <si>
    <t>Sous- pour malentendants</t>
  </si>
  <si>
    <t>Audiodescription</t>
  </si>
  <si>
    <t>Synchronisation</t>
  </si>
  <si>
    <t>Sous-titrage</t>
  </si>
  <si>
    <t>Tirage copie</t>
  </si>
  <si>
    <t>Traduction</t>
  </si>
  <si>
    <t>7.7  2e version linguistique</t>
  </si>
  <si>
    <t>Projections</t>
  </si>
  <si>
    <t>Encodage Dolby</t>
  </si>
  <si>
    <t>£</t>
  </si>
  <si>
    <t>Licence Dolby</t>
  </si>
  <si>
    <t>Consommables, back-ups</t>
  </si>
  <si>
    <t>studio</t>
  </si>
  <si>
    <t>Mixage TV</t>
  </si>
  <si>
    <t>Mixage VI</t>
  </si>
  <si>
    <t>Mixage cinéma</t>
  </si>
  <si>
    <t>Préparation mixage</t>
  </si>
  <si>
    <t>Enregistrement musique</t>
  </si>
  <si>
    <t>Bruitage</t>
  </si>
  <si>
    <t>Postsynchronisation</t>
  </si>
  <si>
    <t>sem.</t>
  </si>
  <si>
    <t>Montage son (incl. Préparation VI)</t>
  </si>
  <si>
    <t>pièce</t>
  </si>
  <si>
    <t>Synchronisation du son</t>
  </si>
  <si>
    <t>7.6  Auditorium</t>
  </si>
  <si>
    <t>Projections au cinéma</t>
  </si>
  <si>
    <t>Digitalisations image et son</t>
  </si>
  <si>
    <t>Location salle de montage</t>
  </si>
  <si>
    <t>7.5  Montage</t>
  </si>
  <si>
    <t xml:space="preserve">Hélicoptère </t>
  </si>
  <si>
    <t>Voiture travelling</t>
  </si>
  <si>
    <t>Location équipements spéciaux</t>
  </si>
  <si>
    <t>Location matériel de machinerie</t>
  </si>
  <si>
    <t>7.4  Matériel machinerie</t>
  </si>
  <si>
    <t>Heures de consommation HMI</t>
  </si>
  <si>
    <t>Raccords services industriels (électricité incl.)</t>
  </si>
  <si>
    <t>Location groupe (essence compr.)</t>
  </si>
  <si>
    <t>Location matériel éclairage</t>
  </si>
  <si>
    <t>7.3  Matériel éclairage</t>
  </si>
  <si>
    <t>Dispositif play-back</t>
  </si>
  <si>
    <t>Talkies walkies (avec concession)</t>
  </si>
  <si>
    <t>Micros HF</t>
  </si>
  <si>
    <t>Location matériel prises de son</t>
  </si>
  <si>
    <t>7.2  Matériel prises de son</t>
  </si>
  <si>
    <t>Location appareils photo</t>
  </si>
  <si>
    <t>Caméra 2nd Unit</t>
  </si>
  <si>
    <t>Steadycam</t>
  </si>
  <si>
    <t>Prises de vue spéciales</t>
  </si>
  <si>
    <t>Location matériel prises de vue</t>
  </si>
  <si>
    <t>7.1  Matériel prises de vue</t>
  </si>
  <si>
    <t>MOYENS TECHNIQUES</t>
  </si>
  <si>
    <t>VII.</t>
  </si>
  <si>
    <t>TOTAL DEFRAIEMENTS / HEBERGEMENTS / VOYAGES / TRANPORTS / FRAIS  BUREAU</t>
  </si>
  <si>
    <t>Test COVID</t>
  </si>
  <si>
    <t>Matériel COVID</t>
  </si>
  <si>
    <t>Remboursement prise en charge / soins</t>
  </si>
  <si>
    <t>Location parkings</t>
  </si>
  <si>
    <t>Location caravanes</t>
  </si>
  <si>
    <t>Location local de maquillage</t>
  </si>
  <si>
    <t>Location loges (machines à laver incl.)</t>
  </si>
  <si>
    <t>Indemnités pourboires</t>
  </si>
  <si>
    <t>6.7  Régie / Divers</t>
  </si>
  <si>
    <t>Location ordinateurs</t>
  </si>
  <si>
    <t>Téléphones, mobiles, fax</t>
  </si>
  <si>
    <t>Polaroïds et cahiers scripte</t>
  </si>
  <si>
    <t>Photocopies, frais d'impression</t>
  </si>
  <si>
    <t>Matériel de bureau et timbres</t>
  </si>
  <si>
    <t>Location bureau</t>
  </si>
  <si>
    <t>6.6  Frais de bureau</t>
  </si>
  <si>
    <t>Frais de douane / carnets</t>
  </si>
  <si>
    <t>Fret aérien (surpoids)</t>
  </si>
  <si>
    <t>Péages autoroutes étrangère</t>
  </si>
  <si>
    <t>Courrier et taxi</t>
  </si>
  <si>
    <t>Transport matériel</t>
  </si>
  <si>
    <t>km</t>
  </si>
  <si>
    <t>Indemnités kilomètres</t>
  </si>
  <si>
    <t>6.5  Transports et frais de douane</t>
  </si>
  <si>
    <t xml:space="preserve"> </t>
  </si>
  <si>
    <t>Essence / parking</t>
  </si>
  <si>
    <t>VT</t>
  </si>
  <si>
    <t>Transport costumes</t>
  </si>
  <si>
    <t>Bus</t>
  </si>
  <si>
    <t>Transport accessoires plateau</t>
  </si>
  <si>
    <t>Transport accessoires recherche</t>
  </si>
  <si>
    <t>Transport décors</t>
  </si>
  <si>
    <t>Transport matériel son</t>
  </si>
  <si>
    <t>Transport matériel machinerie</t>
  </si>
  <si>
    <t>Transport matériel éclairage</t>
  </si>
  <si>
    <t>Transport matériel caméra</t>
  </si>
  <si>
    <t>Catering</t>
  </si>
  <si>
    <t>Chauffeuse / Chauffeur</t>
  </si>
  <si>
    <t>Régie de plateau</t>
  </si>
  <si>
    <t>Régie</t>
  </si>
  <si>
    <t>6.4  Location véhicules et essence</t>
  </si>
  <si>
    <t>Petits rôles</t>
  </si>
  <si>
    <t>Comédiennes / Comédiens</t>
  </si>
  <si>
    <t>Equipe</t>
  </si>
  <si>
    <t>6.3  Voyages</t>
  </si>
  <si>
    <t xml:space="preserve">nuits </t>
  </si>
  <si>
    <t>Hôtel comédiens étrangers</t>
  </si>
  <si>
    <t>Hôtel comédiens Suisse</t>
  </si>
  <si>
    <t>Hôtel équipe étrangère</t>
  </si>
  <si>
    <t xml:space="preserve">nuits à </t>
  </si>
  <si>
    <t>Hôtel équipe Suisse</t>
  </si>
  <si>
    <t>6.2  Hôtels</t>
  </si>
  <si>
    <t>Réserve</t>
  </si>
  <si>
    <t>Blanchissage équipe</t>
  </si>
  <si>
    <t>(salaire et matériel forfait selon offre)</t>
  </si>
  <si>
    <t>Casse-croûte</t>
  </si>
  <si>
    <t>Extras</t>
  </si>
  <si>
    <t>Comédiennes / Comédiens avant et après tournage</t>
  </si>
  <si>
    <t>Equipe pré- et postproduction</t>
  </si>
  <si>
    <t>6.1  Défraiements</t>
  </si>
  <si>
    <t>DEFRAIEMENTS / HEBERGEMENTS / VOYAGES / TRANPORTS / FRAIS DE BUREAU</t>
  </si>
  <si>
    <t>VI.</t>
  </si>
  <si>
    <t>TOTAL DECORS ET COSTUMES</t>
  </si>
  <si>
    <t>Location perruques et postiches</t>
  </si>
  <si>
    <t>Achat perruques et postiches</t>
  </si>
  <si>
    <t>sem. à</t>
  </si>
  <si>
    <t>Matériel de maquillage</t>
  </si>
  <si>
    <t>5.7  Maquillage</t>
  </si>
  <si>
    <t>Costumes, location et consommables</t>
  </si>
  <si>
    <t>Achat costumes</t>
  </si>
  <si>
    <t>5.6  Costumes</t>
  </si>
  <si>
    <t>Location animaux</t>
  </si>
  <si>
    <t>Feux, explosions</t>
  </si>
  <si>
    <t>Pluie, neige, vent</t>
  </si>
  <si>
    <t>5.5  Effets spéciaux et animaux</t>
  </si>
  <si>
    <t>Avions</t>
  </si>
  <si>
    <t>Voitures</t>
  </si>
  <si>
    <t>5.4  Moyens de transport jouants</t>
  </si>
  <si>
    <t>Transport meubles et accessoires</t>
  </si>
  <si>
    <t>Accessoires, location et consommables</t>
  </si>
  <si>
    <t>Achat accessoires</t>
  </si>
  <si>
    <t>Location meubles</t>
  </si>
  <si>
    <t>Achat meubles</t>
  </si>
  <si>
    <t>5.3  Meubles et accessoires</t>
  </si>
  <si>
    <t>Frais de transport</t>
  </si>
  <si>
    <t>Peinture</t>
  </si>
  <si>
    <t>Bois</t>
  </si>
  <si>
    <t>5.2  Frais de construction</t>
  </si>
  <si>
    <t>Frais annexes studio</t>
  </si>
  <si>
    <t>Location studio</t>
  </si>
  <si>
    <t>Frais annexes décors extérieurs</t>
  </si>
  <si>
    <t>Location décors extérieurs</t>
  </si>
  <si>
    <t>Frais annexes décors intérieurs</t>
  </si>
  <si>
    <t>Location décors intérieurs</t>
  </si>
  <si>
    <t>5.1  Location décors</t>
  </si>
  <si>
    <t>DECORS ET COSTUMES</t>
  </si>
  <si>
    <t>V.</t>
  </si>
  <si>
    <t>TOTAL CHARGES SOCIALES</t>
  </si>
  <si>
    <t>Technicienne(s) / Technicien(s)</t>
  </si>
  <si>
    <t>Comédienne(s) / Comédien(s)</t>
  </si>
  <si>
    <t>Auteur(s)</t>
  </si>
  <si>
    <t>4.2  Charges sociales étrangères</t>
  </si>
  <si>
    <t>(sans figurants)</t>
  </si>
  <si>
    <t>Assurance accidents non-professionnels</t>
  </si>
  <si>
    <t>Assurance accidents professionnels</t>
  </si>
  <si>
    <t>(équipe et rôles principaux)</t>
  </si>
  <si>
    <t>Prévoyance professionnelle (LPP)</t>
  </si>
  <si>
    <t>Allocations familiales</t>
  </si>
  <si>
    <t>(des primes)</t>
  </si>
  <si>
    <t>Frais de gestion AVS</t>
  </si>
  <si>
    <t>AVS/AI/AC</t>
  </si>
  <si>
    <t>PICS</t>
  </si>
  <si>
    <t>(AVS: 5.3, AC: 1.1)</t>
  </si>
  <si>
    <t>4.1  Charges sociales Suisse</t>
  </si>
  <si>
    <t>CHARGES SOCIALES</t>
  </si>
  <si>
    <t>IV.</t>
  </si>
  <si>
    <t>TOTAL INTERPRETATION</t>
  </si>
  <si>
    <t>3.4  Agences artistiques</t>
  </si>
  <si>
    <t>Musiciennes / Musiciens</t>
  </si>
  <si>
    <t>Speaker</t>
  </si>
  <si>
    <t>Cascadeuses / Cascadeurs</t>
  </si>
  <si>
    <t>Dresseuses / Dresseurs</t>
  </si>
  <si>
    <t>DT</t>
  </si>
  <si>
    <t>DP</t>
  </si>
  <si>
    <t>Total</t>
  </si>
  <si>
    <t>Indemnités par jour</t>
  </si>
  <si>
    <t>Cachet par jour</t>
  </si>
  <si>
    <t>Jours de tournage</t>
  </si>
  <si>
    <t>3.3  Petits rôles, figurants</t>
  </si>
  <si>
    <t>3.2  Rôles secondaires</t>
  </si>
  <si>
    <t>FO</t>
  </si>
  <si>
    <t>cachet par jour</t>
  </si>
  <si>
    <t>jours de tournage</t>
  </si>
  <si>
    <t>3.1  Rôles principaux</t>
  </si>
  <si>
    <t>INTERPRETATION</t>
  </si>
  <si>
    <t>III.</t>
  </si>
  <si>
    <t>Etranger</t>
  </si>
  <si>
    <t>CH</t>
  </si>
  <si>
    <t xml:space="preserve">TOTAL PERSONNEL </t>
  </si>
  <si>
    <t>Heures supplémentaires</t>
  </si>
  <si>
    <t>Heures suppl. équipe étrangère</t>
  </si>
  <si>
    <t>Heures suppl. équipe CH</t>
  </si>
  <si>
    <t>Mixage</t>
  </si>
  <si>
    <t>vacances comprises</t>
  </si>
  <si>
    <t>salaire de base</t>
  </si>
  <si>
    <t>F</t>
  </si>
  <si>
    <t>T</t>
  </si>
  <si>
    <t>P</t>
  </si>
  <si>
    <t>2.54  Mixage</t>
  </si>
  <si>
    <t>(sans FO)</t>
  </si>
  <si>
    <t>Assistant/-e Bruitage</t>
  </si>
  <si>
    <t>2.53  Bruitage</t>
  </si>
  <si>
    <t>Stagiaire</t>
  </si>
  <si>
    <t>Montage son</t>
  </si>
  <si>
    <t>semaine</t>
  </si>
  <si>
    <t>2.52  Montage son</t>
  </si>
  <si>
    <t>Assistant/-e Monteuse / Monteur</t>
  </si>
  <si>
    <t>Cheffe / Chef monteur</t>
  </si>
  <si>
    <t>2.51  Montage image</t>
  </si>
  <si>
    <t>Coiffeuse / Coiffeur extras</t>
  </si>
  <si>
    <t>Maquilleuse / Maquilleur extras</t>
  </si>
  <si>
    <t>Coiffeuse / Coiffeur</t>
  </si>
  <si>
    <t>Maquilleuse / Maquilleur</t>
  </si>
  <si>
    <t>Cheffe / Chef maquilleur</t>
  </si>
  <si>
    <t>2.44  Maquillage et coiffure</t>
  </si>
  <si>
    <t>Garderobière / Garderbobier extras</t>
  </si>
  <si>
    <t>Garderobière / Garderobier responsible</t>
  </si>
  <si>
    <t>Assistant/-e costumier</t>
  </si>
  <si>
    <t>Cheffe / Chef costumier</t>
  </si>
  <si>
    <t>2.43  Costumes</t>
  </si>
  <si>
    <t>Peintre</t>
  </si>
  <si>
    <t>Menuisier/ère</t>
  </si>
  <si>
    <t>Constructrice 2 / Constructeur 2</t>
  </si>
  <si>
    <t>Constructrice / Constructeur</t>
  </si>
  <si>
    <t>Cheffe / Chef constructeur</t>
  </si>
  <si>
    <t>2.42  Construction décors</t>
  </si>
  <si>
    <t>jour</t>
  </si>
  <si>
    <t>Accessoiriste de plateau</t>
  </si>
  <si>
    <t>Accesoiriste de recherche</t>
  </si>
  <si>
    <t>Assistant/-e Décoratrice / Décorateur</t>
  </si>
  <si>
    <t>Cheffe / Chef décorateur</t>
  </si>
  <si>
    <t>semaines</t>
  </si>
  <si>
    <t>2.41  Décors</t>
  </si>
  <si>
    <t>Heures suppl. équipe etranger</t>
  </si>
  <si>
    <t>Perchwoman / Perchman</t>
  </si>
  <si>
    <t>Ingénieur/-euse du son</t>
  </si>
  <si>
    <t>2.36  Son</t>
  </si>
  <si>
    <t>Groupwoman / Groupman</t>
  </si>
  <si>
    <t>Machiniste 2</t>
  </si>
  <si>
    <t>Machiniste 1</t>
  </si>
  <si>
    <t>Cheffe / Chef machiniste</t>
  </si>
  <si>
    <t>Electricien/-ne 2</t>
  </si>
  <si>
    <t>Electricien/-ne 1</t>
  </si>
  <si>
    <t>Cheffe / Chef électricien</t>
  </si>
  <si>
    <t>2.35  Electricien/-nes et machinistes</t>
  </si>
  <si>
    <t>Photographe de plateau</t>
  </si>
  <si>
    <t>Opératrice / Opérateur 2e équipe</t>
  </si>
  <si>
    <t>2. assistant/-e opérateur</t>
  </si>
  <si>
    <t>1. assistant/-e opérateur</t>
  </si>
  <si>
    <t>Cadreur/-euse</t>
  </si>
  <si>
    <t>Cheffe / Chef opérateur</t>
  </si>
  <si>
    <t>2.34  Prises de vue</t>
  </si>
  <si>
    <t>Script Supervisor</t>
  </si>
  <si>
    <t>2. assistant/-e réalisatrice / réalisateur</t>
  </si>
  <si>
    <t>1. assistant/-e réalisatrice / réalisateur</t>
  </si>
  <si>
    <t>2.33  Collaborateurs réalisation</t>
  </si>
  <si>
    <t>Prise en charge / soins</t>
  </si>
  <si>
    <t>Catering 2</t>
  </si>
  <si>
    <t>Catering 1</t>
  </si>
  <si>
    <t>Chauffeur/-euse 2</t>
  </si>
  <si>
    <t>Chauffeur/-euse 1</t>
  </si>
  <si>
    <t>Régisseuse / Régisseur de plateau</t>
  </si>
  <si>
    <t>Régisseuse / Régisseur général</t>
  </si>
  <si>
    <t>2.32  Régie</t>
  </si>
  <si>
    <t>Responsable durabilité</t>
  </si>
  <si>
    <t>Délégué/-e COVID</t>
  </si>
  <si>
    <t>Finition direction de production</t>
  </si>
  <si>
    <t>Attaché/-e de presse</t>
  </si>
  <si>
    <t>jours à</t>
  </si>
  <si>
    <t>Comptable</t>
  </si>
  <si>
    <t>Secrétariat</t>
  </si>
  <si>
    <t>Assistant/-e de production</t>
  </si>
  <si>
    <t>Directrice / Directeur de production</t>
  </si>
  <si>
    <t>2.31  Direction de production</t>
  </si>
  <si>
    <t>FO, vacances comprises</t>
  </si>
  <si>
    <t>P/T/F/M</t>
  </si>
  <si>
    <t>Réalisatrice / réalisateur</t>
  </si>
  <si>
    <t>2.2 Réalisatrice / réalisateur</t>
  </si>
  <si>
    <t>Coproductrice / Coproducteur</t>
  </si>
  <si>
    <t>Productrice / Producteur délégué</t>
  </si>
  <si>
    <t>2.1 Productrice / Producteur</t>
  </si>
  <si>
    <t>PERSONNEL</t>
  </si>
  <si>
    <t>II.</t>
  </si>
  <si>
    <t>TOTAL SCENARIO ET DROITS ARTISTIQUES</t>
  </si>
  <si>
    <t>francs</t>
  </si>
  <si>
    <t xml:space="preserve">pièces à </t>
  </si>
  <si>
    <t>Frais d'édition du dossier</t>
  </si>
  <si>
    <t>Frais de financement</t>
  </si>
  <si>
    <t>Frais d'essais techniques</t>
  </si>
  <si>
    <t>Casting (studio, honoraires, consommables et frais)</t>
  </si>
  <si>
    <t>Repérages (dépenses et frais)</t>
  </si>
  <si>
    <t>1.7  Préparation</t>
  </si>
  <si>
    <t>Frais d'édition du scénario</t>
  </si>
  <si>
    <t>Traductions</t>
  </si>
  <si>
    <t>1.6  Traductions et dactylographie</t>
  </si>
  <si>
    <t>Droits d'utilisation de sons</t>
  </si>
  <si>
    <t>Droits sur œuvres d'art</t>
  </si>
  <si>
    <t>Droits sur photos</t>
  </si>
  <si>
    <t>Extraits films</t>
  </si>
  <si>
    <t>Droits sur textes</t>
  </si>
  <si>
    <t>1.5  Droits divers</t>
  </si>
  <si>
    <t>Droits mécaniques</t>
  </si>
  <si>
    <t>Droits sur œuvre préexistante</t>
  </si>
  <si>
    <t>(si contrat, musiciens et studio inclus)</t>
  </si>
  <si>
    <t>Composition originale</t>
  </si>
  <si>
    <t>1.4  Droits musicaux</t>
  </si>
  <si>
    <t>Droits d'auteur du réalisatrice / réalisateur</t>
  </si>
  <si>
    <t>Droits d'auteur co-scénariste</t>
  </si>
  <si>
    <t>Droits d'auteur scénariste</t>
  </si>
  <si>
    <t>1.3  Droits d'auteurs</t>
  </si>
  <si>
    <t>Iconographe</t>
  </si>
  <si>
    <t>Documentaliste</t>
  </si>
  <si>
    <t>Conseiller / Conseillère scientifique</t>
  </si>
  <si>
    <t>1.2  Recherches</t>
  </si>
  <si>
    <t>Dialoguiste</t>
  </si>
  <si>
    <t>Conseiller / Conseillère au scénario</t>
  </si>
  <si>
    <t>(aucun droits)</t>
  </si>
  <si>
    <t>Collaborateur / Collaboratrice au scénario</t>
  </si>
  <si>
    <t>(honoraires et droits)</t>
  </si>
  <si>
    <t>Co-scénariste</t>
  </si>
  <si>
    <t>(droit d'adaptation)</t>
  </si>
  <si>
    <t>Auteur/-e de l'œuvre préexistante</t>
  </si>
  <si>
    <t>Scénariste</t>
  </si>
  <si>
    <t>1.1  Sujet</t>
  </si>
  <si>
    <t>SCENARIO ET DROITS ARTISTIQUES</t>
  </si>
  <si>
    <t>(pour les postes avec *, la TVA se calcule)</t>
  </si>
  <si>
    <t>TOTAL FRAIS DE REALISATION</t>
  </si>
  <si>
    <t>IMPREVUS</t>
  </si>
  <si>
    <t>XI.</t>
  </si>
  <si>
    <t>FRAIS GENERAUX</t>
  </si>
  <si>
    <t>X.</t>
  </si>
  <si>
    <t>TOTAL PARTIEL</t>
  </si>
  <si>
    <t>(*)</t>
  </si>
  <si>
    <t>*</t>
  </si>
  <si>
    <t>PELLICULES / LABORATOIRE / VIDEO</t>
  </si>
  <si>
    <t>DEFRAIEMENTS / HEBERGEMENTS / VOYAGES / TRANSPORTS / FRAIS DE BUREAU</t>
  </si>
  <si>
    <t>DECOR ET COSTUMES</t>
  </si>
  <si>
    <t>INTERPRÉTATION</t>
  </si>
  <si>
    <t>SCÉNARIO ET DROITS ARTISTIQUES</t>
  </si>
  <si>
    <t>Dépenses en Suisse romande</t>
  </si>
  <si>
    <t>BUDGET RECAPITULATIF</t>
  </si>
  <si>
    <t>….</t>
  </si>
  <si>
    <t>Date</t>
  </si>
  <si>
    <t>Heures supplémentaires / indemnités de nuit</t>
  </si>
  <si>
    <t>...</t>
  </si>
  <si>
    <t>Lieux de tournage</t>
  </si>
  <si>
    <t>semaines (sem.)</t>
  </si>
  <si>
    <t>Durée du tournage</t>
  </si>
  <si>
    <t>minutes (min.)</t>
  </si>
  <si>
    <t>Durée en minutes</t>
  </si>
  <si>
    <t>Format</t>
  </si>
  <si>
    <t>Version originale</t>
  </si>
  <si>
    <t>Numéro de TVA</t>
  </si>
  <si>
    <t>ISAN</t>
  </si>
  <si>
    <t xml:space="preserve"> BUDGET DETAILLE,  RECAPITULATIF en CHF</t>
  </si>
  <si>
    <t>Ne remplir que si assujetti à la TVA</t>
  </si>
  <si>
    <t>Quels formats de films ou vidéos ?</t>
  </si>
  <si>
    <t xml:space="preserve">Lié au calcul des indemnités des équipes et </t>
  </si>
  <si>
    <t>des autres positions dépendantes de l'horaire</t>
  </si>
  <si>
    <t>Lié au calcul des indemnités, sans les forfaits</t>
  </si>
  <si>
    <t>Tout les chiffres figurant dans ce calcul ne servent qu'à rendre visibles les formules</t>
  </si>
  <si>
    <t>Mettre ici les dépenses prévues Suisses</t>
  </si>
  <si>
    <t>Mettre ici les dépenses prévues à l'étranger</t>
  </si>
  <si>
    <t>Formule employée rendue visible</t>
  </si>
  <si>
    <t>Comédiens et essais techniques</t>
  </si>
  <si>
    <t>Frais de voyages, seulement pour coproduction internationales</t>
  </si>
  <si>
    <t>Frais d'impression</t>
  </si>
  <si>
    <r>
      <t>DP</t>
    </r>
    <r>
      <rPr>
        <sz val="10"/>
        <rFont val="Arial"/>
        <family val="2"/>
      </rPr>
      <t xml:space="preserve"> = Nombre de jours de défraiement durant la préparation et la finition du tournage</t>
    </r>
  </si>
  <si>
    <r>
      <t>DT</t>
    </r>
    <r>
      <rPr>
        <sz val="10"/>
        <rFont val="Arial"/>
        <family val="2"/>
      </rPr>
      <t xml:space="preserve"> = Nombre de jours de défraiement durant le tournage</t>
    </r>
  </si>
  <si>
    <r>
      <t>B</t>
    </r>
    <r>
      <rPr>
        <sz val="10"/>
        <rFont val="Arial"/>
        <family val="2"/>
      </rPr>
      <t xml:space="preserve"> = Indemnité pour le blanchissage, par jour de tournage à l'extérieur</t>
    </r>
  </si>
  <si>
    <r>
      <t>HS</t>
    </r>
    <r>
      <rPr>
        <sz val="10"/>
        <rFont val="Arial"/>
        <family val="2"/>
      </rPr>
      <t xml:space="preserve"> = Nombre de nuitées en Suisse, y compris préparation et finition</t>
    </r>
  </si>
  <si>
    <t>B</t>
  </si>
  <si>
    <t>HS</t>
  </si>
  <si>
    <t>HE</t>
  </si>
  <si>
    <t>V</t>
  </si>
  <si>
    <t>C par V</t>
  </si>
  <si>
    <t>Total  V</t>
  </si>
  <si>
    <r>
      <t>HE</t>
    </r>
    <r>
      <rPr>
        <sz val="10"/>
        <rFont val="Arial"/>
        <family val="2"/>
      </rPr>
      <t xml:space="preserve"> = Nombre de nuitées à l'étranger y compris préparation et finition</t>
    </r>
  </si>
  <si>
    <r>
      <t>V</t>
    </r>
    <r>
      <rPr>
        <sz val="10"/>
        <rFont val="Arial"/>
        <family val="2"/>
      </rPr>
      <t xml:space="preserve"> = Nombre de voyage, y compris préparation et finition</t>
    </r>
  </si>
  <si>
    <r>
      <t>C par V</t>
    </r>
    <r>
      <rPr>
        <sz val="10"/>
        <rFont val="Arial"/>
        <family val="2"/>
      </rPr>
      <t xml:space="preserve"> = Coût par voyage (mettre ici le montant par voyage individuel)</t>
    </r>
  </si>
  <si>
    <r>
      <t>Total  V</t>
    </r>
    <r>
      <rPr>
        <sz val="10"/>
        <rFont val="Arial"/>
        <family val="2"/>
      </rPr>
      <t xml:space="preserve"> = Coût total des voyages par personne</t>
    </r>
  </si>
  <si>
    <r>
      <t>FO</t>
    </r>
    <r>
      <rPr>
        <sz val="10"/>
        <rFont val="Arial"/>
        <family val="2"/>
      </rPr>
      <t xml:space="preserve"> = Salaire forfaitaire (indemnités pour heures suppl. comprises)</t>
    </r>
  </si>
  <si>
    <t>jours de défraiement durant le tournage</t>
  </si>
  <si>
    <t>jours de blanchissage, par jour de tounage avec nuit à l'extérieur</t>
  </si>
  <si>
    <t>jours d'hôtel en Suisse</t>
  </si>
  <si>
    <t>jours d'hôtel à l'étranger</t>
  </si>
  <si>
    <t>∆</t>
  </si>
  <si>
    <t>Attention: les chiffres introduits ici peuvent être liés à l'équipe, il faut additioner</t>
  </si>
  <si>
    <t xml:space="preserve"> seulement le nombre de jours pour la préparation et la finition du tournage</t>
  </si>
  <si>
    <r>
      <t xml:space="preserve">P </t>
    </r>
    <r>
      <rPr>
        <sz val="10"/>
        <rFont val="Arial"/>
        <family val="2"/>
      </rPr>
      <t>= Nombre de semaines de préparation, calculer individuellement</t>
    </r>
  </si>
  <si>
    <r>
      <t>T</t>
    </r>
    <r>
      <rPr>
        <sz val="10"/>
        <rFont val="Arial"/>
        <family val="2"/>
      </rPr>
      <t xml:space="preserve"> = nombre de semaines de tournage, lié à la cellule G17 de la 1e page</t>
    </r>
  </si>
  <si>
    <r>
      <t>F</t>
    </r>
    <r>
      <rPr>
        <sz val="10"/>
        <rFont val="Arial"/>
        <family val="2"/>
      </rPr>
      <t xml:space="preserve"> = travaux de finition du tournage, calculer individuellement</t>
    </r>
  </si>
  <si>
    <t>Salaire de base = Mettre ici le salaire hebdomadaire ou journalier</t>
  </si>
  <si>
    <r>
      <t>chiffre en % -</t>
    </r>
    <r>
      <rPr>
        <sz val="10"/>
        <rFont val="Arial"/>
        <family val="2"/>
      </rPr>
      <t xml:space="preserve">  est lié à la cellule G20 de la première page</t>
    </r>
  </si>
  <si>
    <t>L'indemnité vacances est calculée avec un taux de 8.33% pour tous les salaires.  Si les personnes ont moins de 20 ans ou plus de 50, il faut calculer avec un taux de 10.6%</t>
  </si>
  <si>
    <t>Catering 1 et 2 n'est calculé ici que si leurs salaires ne sont pas compris dans le poste 6106.</t>
  </si>
  <si>
    <t>Le montage son n'est calculé ici que si les salaires ne sont pas compris dans le poste 7.6 Auditorium</t>
  </si>
  <si>
    <t>Le mixage n'est calculé ici que si les salaires ne sont pas compris dans le poste 7.6 Auditorium</t>
  </si>
  <si>
    <t>Ne calculer les montants pour les allocutions familiales dans leur totalité que si la société n'est pas libérée de son devoir de contribution (d'usage dans le canton de Zurich). Si la société est libérée de son devoir de contribution, il faut calculer uniquement les allocutions enfants attendues.</t>
  </si>
  <si>
    <t>SUVA, Assurance accidents non-professionnels peut être reportée sur les collaborateurs, si cela est le cas, rien ne doit être calculé ici.</t>
  </si>
  <si>
    <t>Le taux de pourcentage pour les charges sociales à l'étranger doit correspondre au taux en vigueur dans le pays en question.</t>
  </si>
  <si>
    <t>Lié à G17 plus une semaine de préparation</t>
  </si>
  <si>
    <t>Lié à la colonne "DP" équipe</t>
  </si>
  <si>
    <t>Lié à la colonne "DP" comédiens</t>
  </si>
  <si>
    <t>Lié à la colonne "DT" équipe</t>
  </si>
  <si>
    <t>Lié à la colonne "DT" comédiens (sans les figurants)</t>
  </si>
  <si>
    <t>Lié à la colonne "DT" figurants</t>
  </si>
  <si>
    <t>Lié à la cellule G18 de la 1e page</t>
  </si>
  <si>
    <t>Lié à la colonne "B" équipe</t>
  </si>
  <si>
    <t>Lié à la colonne "HS", équipe</t>
  </si>
  <si>
    <t>Lié à la colonne "HE", équipe</t>
  </si>
  <si>
    <t>Lié à la colonne "HS", comédiens</t>
  </si>
  <si>
    <t>Lié à la colonne "HE", comédiens</t>
  </si>
  <si>
    <t>Lié à la colonne "Total V" équipe</t>
  </si>
  <si>
    <t>Lié à la colonne "Total V" rôles principaux et secondaires</t>
  </si>
  <si>
    <t xml:space="preserve">Lié à la colonne "Total V" petits rôles </t>
  </si>
  <si>
    <t xml:space="preserve">Lié à la cellule G17 de la 1e page plus le nombre de semaines indivuduelles </t>
  </si>
  <si>
    <t>Compléter individuellement</t>
  </si>
  <si>
    <t>Vt = voiture de tourisme</t>
  </si>
  <si>
    <t>Total de toutes les semaines de location, sert à l'évaluation des coûts de carburant et de parking.</t>
  </si>
  <si>
    <t>Y compris les coûts de raccordements provisoires</t>
  </si>
  <si>
    <t xml:space="preserve">Lié à la cellule G17 de la 1e page </t>
  </si>
  <si>
    <t>Lié à la durée de travail du chef monteur</t>
  </si>
  <si>
    <t>Mettre le cours du jour pour la £</t>
  </si>
  <si>
    <t>Lié aux cellules G15*H14 (Mètres * rapport de pellicule)</t>
  </si>
  <si>
    <t xml:space="preserve">Lié à la cellule G18 (Nombre de jours de tournage), plus 5 </t>
  </si>
  <si>
    <t>Attention:  travaux de laboratoire peuvant varier considérablement selon le projet; ci-après les calculs sont fait pour un tournage sur pellicule.</t>
  </si>
  <si>
    <t>Lié à la cellule G18 (Nombre de jours de tournage)</t>
  </si>
  <si>
    <t>Lié aux cellules G16*H14 (Durée en minute * rapport de pellicule)</t>
  </si>
  <si>
    <t>Attention: Les titres peuvent aussi être réalisés de manière électronique.</t>
  </si>
  <si>
    <t>Lié à la cellule G15 plus 100 mètres pour l'amorce</t>
  </si>
  <si>
    <t>Attention: travaux vidéo peuvant varier considérablement selon le projet; ci-après les calculs sont fait pour un tournage vidéo</t>
  </si>
  <si>
    <t>Taux de prime : demander une offre à une assurance</t>
  </si>
  <si>
    <t>Mettre le total des coûts de réalisation</t>
  </si>
  <si>
    <t>Calcule automatiquement</t>
  </si>
  <si>
    <t>La part de pourcentage se rapporte au contrat d'assurance effectif.</t>
  </si>
  <si>
    <t xml:space="preserve">0.5 % pour les films de cinéma et 0.25 % pour les films de télévision sur les contributions financières de la télévision et sur les moyens d'encouragements provenant de la Confédération et des Cantons. Les taxes d'association en pourcentage peuvent être prises en compte dans la mesure où elles sont dues (par ex. par les associations SFP, GARP, IG). </t>
  </si>
  <si>
    <t>Mettre la somme des contributions de la télévision, de l'OFC et des Cantons</t>
  </si>
  <si>
    <t xml:space="preserve">Attention: La TVA est comprise pour les postes avec *. Selon le projet et les fournisseurs, il peut également y avoir des postes assujettis à la TVA sous la rubrique "Scénario et droits artistiques" </t>
  </si>
  <si>
    <t xml:space="preserve">Les pourcentages pour la déduction de la TVA préalable doivent être calculés chaque année par les sociétés </t>
  </si>
  <si>
    <t>BUDGET GLOBAL SLATE</t>
  </si>
  <si>
    <t>Titre du projet</t>
  </si>
  <si>
    <t>Film 1</t>
  </si>
  <si>
    <t>Film 2</t>
  </si>
  <si>
    <t>Film 3</t>
  </si>
  <si>
    <t>Ce modèle de budget est le modèle officiel de l'OFC. Il est cependant ici adapté pour le SLATE de courts-métrages et ne doit être utilisé que pour ce dépôt.</t>
  </si>
  <si>
    <t>Il est recommandé de ne pas modifier la mise en page.</t>
  </si>
  <si>
    <t>Dépenses totales en Suisse romande</t>
  </si>
  <si>
    <t>Film 4</t>
  </si>
  <si>
    <t>Film 5</t>
  </si>
  <si>
    <t>Date de soumission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</si>
</sst>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0.0%"/>
    <numFmt numFmtId="166" formatCode="#,##0.0"/>
    <numFmt numFmtId="167" formatCode="d/m/yy"/>
    <numFmt numFmtId="168" formatCode="0."/>
  </numFmts>
  <fonts count="44" x14ac:knownFonts="1">
    <font>
      <sz val="12"/>
      <color theme="1"/>
      <name val="Aptos Narrow"/>
      <family val="2"/>
      <scheme val="minor"/>
    </font>
    <font>
      <sz val="12"/>
      <color theme="1"/>
      <name val="Aptos Narrow"/>
      <family val="2"/>
      <scheme val="minor"/>
    </font>
    <font>
      <sz val="9"/>
      <name val="Arial"/>
      <family val="2"/>
    </font>
    <font>
      <b/>
      <sz val="10"/>
      <name val="Arial"/>
      <family val="2"/>
    </font>
    <font>
      <sz val="10"/>
      <name val="Arial"/>
      <family val="2"/>
    </font>
    <font>
      <i/>
      <sz val="10"/>
      <name val="Arial"/>
      <family val="2"/>
    </font>
    <font>
      <sz val="8"/>
      <name val="Arial"/>
      <family val="2"/>
    </font>
    <font>
      <b/>
      <sz val="10"/>
      <color indexed="46"/>
      <name val="Arial"/>
      <family val="2"/>
    </font>
    <font>
      <b/>
      <i/>
      <sz val="10"/>
      <name val="Arial"/>
      <family val="2"/>
    </font>
    <font>
      <b/>
      <sz val="9"/>
      <name val="Arial"/>
      <family val="2"/>
    </font>
    <font>
      <b/>
      <sz val="9.5"/>
      <name val="Arial"/>
      <family val="2"/>
    </font>
    <font>
      <u/>
      <sz val="10"/>
      <color theme="10"/>
      <name val="Geneva"/>
      <family val="2"/>
    </font>
    <font>
      <sz val="10"/>
      <name val="Geneva"/>
      <family val="2"/>
    </font>
    <font>
      <b/>
      <i/>
      <sz val="9"/>
      <name val="Arial"/>
      <family val="2"/>
    </font>
    <font>
      <i/>
      <sz val="9"/>
      <name val="Arial"/>
      <family val="2"/>
    </font>
    <font>
      <sz val="10"/>
      <color indexed="10"/>
      <name val="Arial"/>
      <family val="2"/>
    </font>
    <font>
      <sz val="6"/>
      <name val="Arial"/>
      <family val="2"/>
    </font>
    <font>
      <sz val="7"/>
      <name val="Arial"/>
      <family val="2"/>
    </font>
    <font>
      <b/>
      <i/>
      <sz val="10"/>
      <color indexed="46"/>
      <name val="Arial"/>
      <family val="2"/>
    </font>
    <font>
      <sz val="10"/>
      <color indexed="59"/>
      <name val="Arial"/>
      <family val="2"/>
    </font>
    <font>
      <sz val="9"/>
      <color indexed="15"/>
      <name val="Arial"/>
      <family val="2"/>
    </font>
    <font>
      <b/>
      <i/>
      <sz val="8"/>
      <name val="Arial"/>
      <family val="2"/>
    </font>
    <font>
      <b/>
      <sz val="10"/>
      <color indexed="15"/>
      <name val="Arial"/>
      <family val="2"/>
    </font>
    <font>
      <sz val="11"/>
      <name val="Arial"/>
      <family val="2"/>
    </font>
    <font>
      <b/>
      <i/>
      <sz val="11"/>
      <name val="Arial"/>
      <family val="2"/>
    </font>
    <font>
      <b/>
      <sz val="11"/>
      <name val="Arial"/>
      <family val="2"/>
    </font>
    <font>
      <b/>
      <sz val="10"/>
      <color indexed="10"/>
      <name val="Arial"/>
      <family val="2"/>
    </font>
    <font>
      <b/>
      <sz val="9"/>
      <color indexed="10"/>
      <name val="Arial"/>
      <family val="2"/>
    </font>
    <font>
      <i/>
      <sz val="11"/>
      <name val="Arial"/>
      <family val="2"/>
    </font>
    <font>
      <b/>
      <sz val="10"/>
      <color indexed="11"/>
      <name val="Arial"/>
      <family val="2"/>
    </font>
    <font>
      <b/>
      <sz val="9"/>
      <color indexed="11"/>
      <name val="Arial"/>
      <family val="2"/>
    </font>
    <font>
      <b/>
      <sz val="10"/>
      <color indexed="14"/>
      <name val="Arial"/>
      <family val="2"/>
    </font>
    <font>
      <b/>
      <sz val="9"/>
      <color indexed="15"/>
      <name val="Arial"/>
      <family val="2"/>
    </font>
    <font>
      <b/>
      <i/>
      <sz val="10"/>
      <color indexed="14"/>
      <name val="Arial"/>
      <family val="2"/>
    </font>
    <font>
      <i/>
      <u/>
      <sz val="11"/>
      <name val="Arial"/>
      <family val="2"/>
    </font>
    <font>
      <sz val="10"/>
      <color indexed="14"/>
      <name val="Arial"/>
      <family val="2"/>
    </font>
    <font>
      <sz val="11"/>
      <color indexed="10"/>
      <name val="Arial"/>
      <family val="2"/>
    </font>
    <font>
      <i/>
      <sz val="10"/>
      <color indexed="14"/>
      <name val="Arial"/>
      <family val="2"/>
    </font>
    <font>
      <i/>
      <sz val="10"/>
      <color indexed="10"/>
      <name val="Arial"/>
      <family val="2"/>
    </font>
    <font>
      <sz val="9"/>
      <color indexed="10"/>
      <name val="Arial"/>
      <family val="2"/>
    </font>
    <font>
      <sz val="10"/>
      <color indexed="15"/>
      <name val="Arial"/>
      <family val="2"/>
    </font>
    <font>
      <b/>
      <sz val="12"/>
      <color indexed="10"/>
      <name val="Arial"/>
      <family val="2"/>
    </font>
    <font>
      <b/>
      <sz val="11"/>
      <color indexed="10"/>
      <name val="Arial"/>
      <family val="2"/>
    </font>
    <font>
      <b/>
      <sz val="10"/>
      <color theme="8" tint="0.39997558519241921"/>
      <name val="Arial"/>
      <family val="2"/>
    </font>
  </fonts>
  <fills count="23">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6"/>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FFFF"/>
        <bgColor indexed="64"/>
      </patternFill>
    </fill>
    <fill>
      <patternFill patternType="solid">
        <fgColor rgb="FFF9FCC0"/>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14"/>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bgColor indexed="64"/>
      </patternFill>
    </fill>
    <fill>
      <patternFill patternType="solid">
        <fgColor rgb="FFC00000"/>
        <bgColor indexed="64"/>
      </patternFill>
    </fill>
    <fill>
      <patternFill patternType="solid">
        <fgColor rgb="FF47D359"/>
        <bgColor indexed="64"/>
      </patternFill>
    </fill>
    <fill>
      <patternFill patternType="solid">
        <fgColor rgb="FF83CCEB"/>
        <bgColor indexed="64"/>
      </patternFill>
    </fill>
    <fill>
      <patternFill patternType="solid">
        <fgColor rgb="FFA02B93"/>
        <bgColor indexed="64"/>
      </patternFill>
    </fill>
  </fills>
  <borders count="60">
    <border>
      <left/>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hair">
        <color indexed="64"/>
      </left>
      <right/>
      <top/>
      <bottom/>
      <diagonal/>
    </border>
    <border>
      <left/>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673">
    <xf numFmtId="0" fontId="0" fillId="0" borderId="0" xfId="0"/>
    <xf numFmtId="1" fontId="2" fillId="0" borderId="0" xfId="0" applyNumberFormat="1" applyFont="1"/>
    <xf numFmtId="1" fontId="2" fillId="0" borderId="0" xfId="0" applyNumberFormat="1" applyFont="1" applyAlignment="1">
      <alignment horizontal="center"/>
    </xf>
    <xf numFmtId="4" fontId="3" fillId="0" borderId="0" xfId="0" applyNumberFormat="1" applyFont="1" applyAlignment="1">
      <alignment horizontal="center"/>
    </xf>
    <xf numFmtId="4" fontId="2" fillId="0" borderId="0" xfId="0" applyNumberFormat="1" applyFont="1"/>
    <xf numFmtId="4" fontId="4" fillId="0" borderId="0" xfId="0" applyNumberFormat="1" applyFont="1"/>
    <xf numFmtId="3" fontId="5" fillId="0" borderId="0" xfId="0" applyNumberFormat="1" applyFont="1"/>
    <xf numFmtId="3" fontId="4" fillId="0" borderId="0" xfId="0" applyNumberFormat="1" applyFont="1"/>
    <xf numFmtId="164" fontId="4" fillId="0" borderId="0" xfId="0" applyNumberFormat="1" applyFont="1"/>
    <xf numFmtId="0" fontId="4" fillId="0" borderId="0" xfId="0" applyFont="1"/>
    <xf numFmtId="1" fontId="6" fillId="0" borderId="0" xfId="0" applyNumberFormat="1" applyFont="1" applyAlignment="1">
      <alignment horizontal="center"/>
    </xf>
    <xf numFmtId="164" fontId="6" fillId="0" borderId="0" xfId="0" applyNumberFormat="1" applyFont="1" applyAlignment="1">
      <alignment horizontal="center"/>
    </xf>
    <xf numFmtId="0" fontId="2" fillId="0" borderId="0" xfId="0" applyFont="1" applyAlignment="1">
      <alignment horizontal="center"/>
    </xf>
    <xf numFmtId="0" fontId="4" fillId="0" borderId="0" xfId="0" applyFont="1" applyAlignment="1">
      <alignment horizontal="left"/>
    </xf>
    <xf numFmtId="4" fontId="2" fillId="0" borderId="0" xfId="0" applyNumberFormat="1" applyFont="1" applyAlignment="1">
      <alignment horizontal="right"/>
    </xf>
    <xf numFmtId="4" fontId="4" fillId="0" borderId="0" xfId="0" applyNumberFormat="1" applyFont="1" applyAlignment="1">
      <alignment horizontal="right"/>
    </xf>
    <xf numFmtId="3" fontId="5" fillId="0" borderId="0" xfId="0" applyNumberFormat="1" applyFont="1" applyAlignment="1">
      <alignment horizontal="right"/>
    </xf>
    <xf numFmtId="3" fontId="4" fillId="0" borderId="0" xfId="0" applyNumberFormat="1" applyFont="1" applyAlignment="1">
      <alignment horizontal="right"/>
    </xf>
    <xf numFmtId="1" fontId="4" fillId="0" borderId="0" xfId="0" applyNumberFormat="1" applyFont="1" applyAlignment="1">
      <alignment horizontal="center"/>
    </xf>
    <xf numFmtId="3" fontId="3" fillId="0" borderId="0" xfId="0" applyNumberFormat="1" applyFont="1" applyAlignment="1">
      <alignment horizontal="right"/>
    </xf>
    <xf numFmtId="3" fontId="7" fillId="0" borderId="0" xfId="0" applyNumberFormat="1" applyFont="1" applyAlignment="1">
      <alignment horizontal="right"/>
    </xf>
    <xf numFmtId="14" fontId="6" fillId="0" borderId="0" xfId="0" applyNumberFormat="1" applyFont="1" applyAlignment="1">
      <alignment horizontal="left"/>
    </xf>
    <xf numFmtId="1" fontId="4" fillId="0" borderId="0" xfId="0" applyNumberFormat="1" applyFont="1"/>
    <xf numFmtId="164" fontId="4" fillId="0" borderId="0" xfId="0" applyNumberFormat="1" applyFont="1" applyAlignment="1">
      <alignment horizontal="center"/>
    </xf>
    <xf numFmtId="0" fontId="4" fillId="0" borderId="0" xfId="0" applyFont="1" applyAlignment="1">
      <alignment horizontal="right"/>
    </xf>
    <xf numFmtId="1" fontId="5" fillId="0" borderId="0" xfId="0" applyNumberFormat="1" applyFont="1" applyAlignment="1">
      <alignment horizontal="right"/>
    </xf>
    <xf numFmtId="164" fontId="4" fillId="0" borderId="0" xfId="0" applyNumberFormat="1" applyFont="1" applyAlignment="1">
      <alignment horizontal="right"/>
    </xf>
    <xf numFmtId="49" fontId="4" fillId="0" borderId="0" xfId="0" applyNumberFormat="1" applyFont="1"/>
    <xf numFmtId="3" fontId="3" fillId="0" borderId="1" xfId="0" applyNumberFormat="1" applyFont="1" applyBorder="1" applyAlignment="1">
      <alignment horizontal="right"/>
    </xf>
    <xf numFmtId="3" fontId="3" fillId="0" borderId="2" xfId="0" applyNumberFormat="1" applyFont="1" applyBorder="1" applyAlignment="1">
      <alignment horizontal="right"/>
    </xf>
    <xf numFmtId="3" fontId="3" fillId="0" borderId="3" xfId="0" applyNumberFormat="1" applyFont="1" applyBorder="1" applyAlignment="1">
      <alignment horizontal="right"/>
    </xf>
    <xf numFmtId="3" fontId="3" fillId="0" borderId="4" xfId="0" applyNumberFormat="1" applyFont="1" applyBorder="1" applyAlignment="1">
      <alignment horizontal="right"/>
    </xf>
    <xf numFmtId="3" fontId="8" fillId="0" borderId="5" xfId="0" applyNumberFormat="1" applyFont="1" applyBorder="1" applyAlignment="1">
      <alignment horizontal="right"/>
    </xf>
    <xf numFmtId="164" fontId="3" fillId="0" borderId="6" xfId="0" applyNumberFormat="1" applyFont="1" applyBorder="1"/>
    <xf numFmtId="0" fontId="3" fillId="0" borderId="6" xfId="0" applyFont="1" applyBorder="1"/>
    <xf numFmtId="1" fontId="3" fillId="0" borderId="6" xfId="0" applyNumberFormat="1" applyFont="1" applyBorder="1" applyAlignment="1">
      <alignment horizontal="center"/>
    </xf>
    <xf numFmtId="0" fontId="9" fillId="0" borderId="7" xfId="0" applyFont="1" applyBorder="1" applyAlignment="1">
      <alignment horizontal="center"/>
    </xf>
    <xf numFmtId="3" fontId="4" fillId="0" borderId="8" xfId="0" applyNumberFormat="1" applyFont="1" applyBorder="1" applyAlignment="1">
      <alignment horizontal="right"/>
    </xf>
    <xf numFmtId="3" fontId="5" fillId="0" borderId="9" xfId="0" applyNumberFormat="1" applyFont="1" applyBorder="1" applyAlignment="1">
      <alignment horizontal="right"/>
    </xf>
    <xf numFmtId="1" fontId="4" fillId="0" borderId="0" xfId="0" applyNumberFormat="1" applyFont="1" applyAlignment="1">
      <alignment horizontal="left"/>
    </xf>
    <xf numFmtId="3" fontId="4" fillId="0" borderId="10" xfId="0" applyNumberFormat="1" applyFont="1" applyBorder="1" applyAlignment="1">
      <alignment horizontal="right"/>
    </xf>
    <xf numFmtId="3" fontId="5" fillId="0" borderId="11" xfId="0" applyNumberFormat="1" applyFont="1" applyBorder="1" applyAlignment="1">
      <alignment horizontal="right"/>
    </xf>
    <xf numFmtId="164" fontId="4" fillId="0" borderId="12" xfId="0" applyNumberFormat="1" applyFont="1" applyBorder="1"/>
    <xf numFmtId="0" fontId="4" fillId="0" borderId="12" xfId="0" applyFont="1" applyBorder="1"/>
    <xf numFmtId="1" fontId="4" fillId="0" borderId="13" xfId="0" applyNumberFormat="1" applyFont="1" applyBorder="1" applyAlignment="1">
      <alignment horizontal="left"/>
    </xf>
    <xf numFmtId="3" fontId="3" fillId="0" borderId="14" xfId="0" applyNumberFormat="1" applyFont="1" applyBorder="1" applyAlignment="1">
      <alignment horizontal="right"/>
    </xf>
    <xf numFmtId="3" fontId="8" fillId="0" borderId="15" xfId="0" applyNumberFormat="1" applyFont="1" applyBorder="1" applyAlignment="1">
      <alignment horizontal="right"/>
    </xf>
    <xf numFmtId="164" fontId="3" fillId="0" borderId="16" xfId="0" applyNumberFormat="1" applyFont="1" applyBorder="1"/>
    <xf numFmtId="0" fontId="3" fillId="0" borderId="16" xfId="0" applyFont="1" applyBorder="1"/>
    <xf numFmtId="1" fontId="3" fillId="0" borderId="16" xfId="0" applyNumberFormat="1" applyFont="1" applyBorder="1" applyAlignment="1">
      <alignment horizontal="center"/>
    </xf>
    <xf numFmtId="0" fontId="3" fillId="0" borderId="16" xfId="0" applyFont="1" applyBorder="1" applyAlignment="1">
      <alignment horizontal="left"/>
    </xf>
    <xf numFmtId="0" fontId="9" fillId="0" borderId="17" xfId="0" applyFont="1" applyBorder="1" applyAlignment="1">
      <alignment horizontal="center"/>
    </xf>
    <xf numFmtId="3" fontId="4" fillId="0" borderId="11" xfId="0" applyNumberFormat="1" applyFont="1" applyBorder="1" applyAlignment="1">
      <alignment horizontal="right"/>
    </xf>
    <xf numFmtId="3" fontId="4" fillId="0" borderId="18" xfId="0" applyNumberFormat="1" applyFont="1" applyBorder="1" applyAlignment="1">
      <alignment horizontal="right"/>
    </xf>
    <xf numFmtId="4" fontId="9" fillId="0" borderId="18"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9" fillId="0" borderId="18" xfId="0" applyNumberFormat="1" applyFont="1" applyBorder="1" applyAlignment="1">
      <alignment horizontal="center" wrapText="1"/>
    </xf>
    <xf numFmtId="4" fontId="9" fillId="0" borderId="19" xfId="0" applyNumberFormat="1" applyFont="1" applyBorder="1" applyAlignment="1">
      <alignment horizontal="center" wrapText="1"/>
    </xf>
    <xf numFmtId="1" fontId="4" fillId="0" borderId="20" xfId="0" applyNumberFormat="1" applyFont="1" applyBorder="1" applyAlignment="1">
      <alignment horizontal="left"/>
    </xf>
    <xf numFmtId="3" fontId="4" fillId="0" borderId="21" xfId="0" applyNumberFormat="1" applyFont="1" applyBorder="1" applyAlignment="1">
      <alignment horizontal="right"/>
    </xf>
    <xf numFmtId="3" fontId="5" fillId="0" borderId="12" xfId="0" applyNumberFormat="1" applyFont="1" applyBorder="1" applyAlignment="1">
      <alignment horizontal="right"/>
    </xf>
    <xf numFmtId="4" fontId="4" fillId="0" borderId="0" xfId="0" applyNumberFormat="1" applyFont="1" applyAlignment="1">
      <alignment horizontal="center"/>
    </xf>
    <xf numFmtId="1" fontId="5" fillId="0" borderId="9" xfId="0" applyNumberFormat="1" applyFont="1" applyBorder="1" applyAlignment="1">
      <alignment horizontal="right"/>
    </xf>
    <xf numFmtId="1" fontId="5" fillId="0" borderId="11" xfId="0" applyNumberFormat="1" applyFont="1" applyBorder="1" applyAlignment="1">
      <alignment horizontal="right"/>
    </xf>
    <xf numFmtId="37" fontId="8" fillId="0" borderId="15" xfId="0" applyNumberFormat="1" applyFont="1" applyBorder="1" applyAlignment="1">
      <alignment horizontal="right"/>
    </xf>
    <xf numFmtId="4" fontId="10" fillId="0" borderId="18" xfId="0" applyNumberFormat="1" applyFont="1" applyBorder="1" applyAlignment="1">
      <alignment vertical="center" wrapText="1"/>
    </xf>
    <xf numFmtId="1" fontId="5" fillId="0" borderId="9" xfId="0" applyNumberFormat="1" applyFont="1" applyBorder="1" applyAlignment="1">
      <alignment horizontal="center"/>
    </xf>
    <xf numFmtId="1" fontId="5" fillId="0" borderId="0" xfId="0" applyNumberFormat="1" applyFont="1" applyAlignment="1">
      <alignment horizontal="center"/>
    </xf>
    <xf numFmtId="164" fontId="4" fillId="0" borderId="22" xfId="0" applyNumberFormat="1" applyFont="1" applyBorder="1" applyAlignment="1">
      <alignment horizontal="center"/>
    </xf>
    <xf numFmtId="164" fontId="4" fillId="0" borderId="12" xfId="0" applyNumberFormat="1" applyFont="1" applyBorder="1" applyAlignment="1">
      <alignment horizontal="center"/>
    </xf>
    <xf numFmtId="1" fontId="4" fillId="0" borderId="12" xfId="0" applyNumberFormat="1" applyFont="1" applyBorder="1" applyAlignment="1">
      <alignment horizontal="center"/>
    </xf>
    <xf numFmtId="0" fontId="4" fillId="0" borderId="13" xfId="0" applyFont="1" applyBorder="1"/>
    <xf numFmtId="0" fontId="3" fillId="0" borderId="0" xfId="0" applyFont="1"/>
    <xf numFmtId="4" fontId="5" fillId="0" borderId="0" xfId="0" applyNumberFormat="1" applyFont="1"/>
    <xf numFmtId="164" fontId="3" fillId="0" borderId="0" xfId="0" applyNumberFormat="1" applyFont="1" applyAlignment="1">
      <alignment horizontal="left"/>
    </xf>
    <xf numFmtId="164" fontId="3" fillId="0" borderId="0" xfId="0" applyNumberFormat="1" applyFont="1" applyAlignment="1">
      <alignment horizontal="center"/>
    </xf>
    <xf numFmtId="0" fontId="3" fillId="0" borderId="15" xfId="0" applyFont="1" applyBorder="1"/>
    <xf numFmtId="0" fontId="9" fillId="0" borderId="15" xfId="0" applyFont="1" applyBorder="1"/>
    <xf numFmtId="4" fontId="4" fillId="0" borderId="23" xfId="0" applyNumberFormat="1" applyFont="1" applyBorder="1"/>
    <xf numFmtId="4" fontId="5" fillId="0" borderId="16" xfId="0" applyNumberFormat="1" applyFont="1" applyBorder="1"/>
    <xf numFmtId="0" fontId="4" fillId="0" borderId="16" xfId="0" applyFont="1" applyBorder="1"/>
    <xf numFmtId="164" fontId="3" fillId="0" borderId="16" xfId="0" applyNumberFormat="1" applyFont="1" applyBorder="1" applyAlignment="1">
      <alignment horizontal="right"/>
    </xf>
    <xf numFmtId="164" fontId="3" fillId="0" borderId="16" xfId="0" applyNumberFormat="1" applyFont="1" applyBorder="1" applyAlignment="1">
      <alignment horizontal="center"/>
    </xf>
    <xf numFmtId="1" fontId="4" fillId="0" borderId="16" xfId="0" applyNumberFormat="1" applyFont="1" applyBorder="1" applyAlignment="1">
      <alignment horizontal="center"/>
    </xf>
    <xf numFmtId="0" fontId="4" fillId="0" borderId="17" xfId="0" applyFont="1" applyBorder="1"/>
    <xf numFmtId="4" fontId="3" fillId="0" borderId="0" xfId="0" applyNumberFormat="1" applyFont="1"/>
    <xf numFmtId="3" fontId="8" fillId="0" borderId="0" xfId="0" applyNumberFormat="1" applyFont="1"/>
    <xf numFmtId="3" fontId="9" fillId="0" borderId="24" xfId="0" applyNumberFormat="1" applyFont="1" applyBorder="1"/>
    <xf numFmtId="4" fontId="8" fillId="0" borderId="24" xfId="0" applyNumberFormat="1" applyFont="1" applyBorder="1"/>
    <xf numFmtId="0" fontId="3" fillId="0" borderId="24" xfId="0" applyFont="1" applyBorder="1" applyAlignment="1">
      <alignment horizontal="right"/>
    </xf>
    <xf numFmtId="0" fontId="4" fillId="0" borderId="24" xfId="0" applyFont="1" applyBorder="1"/>
    <xf numFmtId="1" fontId="4" fillId="0" borderId="25" xfId="0" applyNumberFormat="1" applyFont="1" applyBorder="1" applyAlignment="1">
      <alignment horizontal="center"/>
    </xf>
    <xf numFmtId="3" fontId="4" fillId="0" borderId="1" xfId="0" applyNumberFormat="1" applyFont="1" applyBorder="1"/>
    <xf numFmtId="3" fontId="3" fillId="0" borderId="2" xfId="0" applyNumberFormat="1" applyFont="1" applyBorder="1"/>
    <xf numFmtId="3" fontId="8" fillId="0" borderId="26" xfId="0" applyNumberFormat="1" applyFont="1" applyBorder="1"/>
    <xf numFmtId="3" fontId="4" fillId="0" borderId="2" xfId="0" applyNumberFormat="1" applyFont="1" applyBorder="1"/>
    <xf numFmtId="4" fontId="5" fillId="0" borderId="26" xfId="0" applyNumberFormat="1" applyFont="1" applyBorder="1"/>
    <xf numFmtId="0" fontId="4" fillId="0" borderId="0" xfId="0" applyFont="1" applyAlignment="1">
      <alignment horizontal="center"/>
    </xf>
    <xf numFmtId="165" fontId="4" fillId="2" borderId="0" xfId="0" applyNumberFormat="1" applyFont="1" applyFill="1"/>
    <xf numFmtId="165" fontId="4" fillId="0" borderId="0" xfId="0" applyNumberFormat="1" applyFont="1"/>
    <xf numFmtId="3" fontId="4" fillId="3" borderId="0" xfId="0" applyNumberFormat="1" applyFont="1" applyFill="1" applyAlignment="1">
      <alignment horizontal="right"/>
    </xf>
    <xf numFmtId="1" fontId="9" fillId="0" borderId="0" xfId="0" applyNumberFormat="1" applyFont="1"/>
    <xf numFmtId="3" fontId="3" fillId="0" borderId="27" xfId="0" applyNumberFormat="1" applyFont="1" applyBorder="1"/>
    <xf numFmtId="3" fontId="3" fillId="0" borderId="23" xfId="0" applyNumberFormat="1" applyFont="1" applyBorder="1"/>
    <xf numFmtId="4" fontId="8" fillId="0" borderId="28" xfId="0" applyNumberFormat="1" applyFont="1" applyBorder="1"/>
    <xf numFmtId="3" fontId="3" fillId="0" borderId="16" xfId="0" applyNumberFormat="1" applyFont="1" applyBorder="1" applyAlignment="1">
      <alignment horizontal="right"/>
    </xf>
    <xf numFmtId="0" fontId="3" fillId="0" borderId="17" xfId="0" applyFont="1" applyBorder="1"/>
    <xf numFmtId="0" fontId="9" fillId="0" borderId="0" xfId="0" applyFont="1" applyAlignment="1">
      <alignment horizontal="center"/>
    </xf>
    <xf numFmtId="3" fontId="4" fillId="0" borderId="29" xfId="0" applyNumberFormat="1" applyFont="1" applyBorder="1"/>
    <xf numFmtId="0" fontId="5" fillId="0" borderId="0" xfId="0" applyFont="1"/>
    <xf numFmtId="4" fontId="3" fillId="0" borderId="30" xfId="0" applyNumberFormat="1" applyFont="1" applyBorder="1" applyAlignment="1">
      <alignment horizontal="center"/>
    </xf>
    <xf numFmtId="3" fontId="3" fillId="0" borderId="31" xfId="0" applyNumberFormat="1" applyFont="1" applyBorder="1" applyAlignment="1">
      <alignment horizontal="right"/>
    </xf>
    <xf numFmtId="3" fontId="3" fillId="0" borderId="23" xfId="0" applyNumberFormat="1" applyFont="1" applyBorder="1" applyAlignment="1">
      <alignment horizontal="right"/>
    </xf>
    <xf numFmtId="4" fontId="8" fillId="0" borderId="28" xfId="0" applyNumberFormat="1" applyFont="1" applyBorder="1" applyAlignment="1">
      <alignment horizontal="right"/>
    </xf>
    <xf numFmtId="3" fontId="4" fillId="0" borderId="2" xfId="0" applyNumberFormat="1" applyFont="1" applyBorder="1" applyAlignment="1">
      <alignment horizontal="right"/>
    </xf>
    <xf numFmtId="3" fontId="5" fillId="0" borderId="26" xfId="0" applyNumberFormat="1" applyFont="1" applyBorder="1" applyAlignment="1">
      <alignment horizontal="right"/>
    </xf>
    <xf numFmtId="3" fontId="2" fillId="3" borderId="0" xfId="0" applyNumberFormat="1" applyFont="1" applyFill="1" applyAlignment="1">
      <alignment horizontal="right"/>
    </xf>
    <xf numFmtId="10" fontId="2" fillId="2" borderId="0" xfId="0" applyNumberFormat="1" applyFont="1" applyFill="1"/>
    <xf numFmtId="0" fontId="12" fillId="0" borderId="0" xfId="2" applyFont="1" applyFill="1"/>
    <xf numFmtId="3" fontId="8" fillId="0" borderId="0" xfId="0" applyNumberFormat="1" applyFont="1" applyAlignment="1">
      <alignment horizontal="right"/>
    </xf>
    <xf numFmtId="164" fontId="3" fillId="0" borderId="0" xfId="0" applyNumberFormat="1" applyFont="1" applyAlignment="1">
      <alignment horizontal="right"/>
    </xf>
    <xf numFmtId="1" fontId="3" fillId="0" borderId="0" xfId="0" applyNumberFormat="1" applyFont="1" applyAlignment="1">
      <alignment horizontal="center"/>
    </xf>
    <xf numFmtId="3" fontId="3" fillId="0" borderId="1" xfId="0" applyNumberFormat="1" applyFont="1" applyBorder="1"/>
    <xf numFmtId="3" fontId="8" fillId="0" borderId="26" xfId="0" applyNumberFormat="1" applyFont="1" applyBorder="1" applyAlignment="1">
      <alignment horizontal="right"/>
    </xf>
    <xf numFmtId="3" fontId="4" fillId="4" borderId="0" xfId="0" applyNumberFormat="1" applyFont="1" applyFill="1"/>
    <xf numFmtId="10" fontId="4" fillId="2" borderId="0" xfId="0" applyNumberFormat="1" applyFont="1" applyFill="1" applyAlignment="1">
      <alignment horizontal="right"/>
    </xf>
    <xf numFmtId="3" fontId="2" fillId="3" borderId="0" xfId="0" applyNumberFormat="1" applyFont="1" applyFill="1"/>
    <xf numFmtId="3" fontId="3" fillId="0" borderId="31" xfId="1" applyNumberFormat="1" applyFont="1" applyBorder="1"/>
    <xf numFmtId="3" fontId="3" fillId="0" borderId="23" xfId="1" applyNumberFormat="1" applyFont="1" applyBorder="1"/>
    <xf numFmtId="43" fontId="8" fillId="0" borderId="28" xfId="1" applyFont="1" applyBorder="1"/>
    <xf numFmtId="0" fontId="3" fillId="0" borderId="16" xfId="0" applyFont="1" applyBorder="1" applyAlignment="1">
      <alignment horizontal="right"/>
    </xf>
    <xf numFmtId="3" fontId="9" fillId="5" borderId="14" xfId="0" applyNumberFormat="1" applyFont="1" applyFill="1" applyBorder="1" applyAlignment="1">
      <alignment horizontal="center" vertical="top" wrapText="1"/>
    </xf>
    <xf numFmtId="3" fontId="3" fillId="0" borderId="14" xfId="0" applyNumberFormat="1" applyFont="1" applyBorder="1" applyAlignment="1">
      <alignment horizontal="center" vertical="center" wrapText="1"/>
    </xf>
    <xf numFmtId="3" fontId="9" fillId="6" borderId="14" xfId="0" applyNumberFormat="1" applyFont="1" applyFill="1" applyBorder="1" applyAlignment="1">
      <alignment horizontal="center" wrapText="1"/>
    </xf>
    <xf numFmtId="3" fontId="9" fillId="7" borderId="17" xfId="0" applyNumberFormat="1" applyFont="1" applyFill="1" applyBorder="1" applyAlignment="1">
      <alignment horizontal="center" wrapText="1"/>
    </xf>
    <xf numFmtId="3" fontId="8" fillId="0" borderId="26" xfId="0" applyNumberFormat="1" applyFont="1" applyBorder="1" applyAlignment="1">
      <alignment horizontal="center"/>
    </xf>
    <xf numFmtId="0" fontId="3" fillId="0" borderId="0" xfId="0" applyFont="1" applyAlignment="1">
      <alignment horizontal="right"/>
    </xf>
    <xf numFmtId="3" fontId="4" fillId="0" borderId="32" xfId="0" applyNumberFormat="1" applyFont="1" applyBorder="1"/>
    <xf numFmtId="3" fontId="3" fillId="0" borderId="32" xfId="0" applyNumberFormat="1" applyFont="1" applyBorder="1"/>
    <xf numFmtId="3" fontId="4" fillId="0" borderId="33" xfId="0" applyNumberFormat="1" applyFont="1" applyBorder="1"/>
    <xf numFmtId="3" fontId="3" fillId="0" borderId="33" xfId="0" applyNumberFormat="1" applyFont="1" applyBorder="1"/>
    <xf numFmtId="3" fontId="8" fillId="0" borderId="33" xfId="0" applyNumberFormat="1" applyFont="1" applyBorder="1"/>
    <xf numFmtId="4" fontId="4" fillId="0" borderId="33" xfId="0" applyNumberFormat="1" applyFont="1" applyBorder="1"/>
    <xf numFmtId="164" fontId="4" fillId="0" borderId="33" xfId="0" applyNumberFormat="1" applyFont="1" applyBorder="1" applyAlignment="1">
      <alignment horizontal="right"/>
    </xf>
    <xf numFmtId="0" fontId="4" fillId="0" borderId="33" xfId="0" applyFont="1" applyBorder="1" applyAlignment="1">
      <alignment horizontal="right"/>
    </xf>
    <xf numFmtId="1" fontId="4" fillId="0" borderId="33" xfId="0" applyNumberFormat="1" applyFont="1" applyBorder="1" applyAlignment="1">
      <alignment horizontal="center"/>
    </xf>
    <xf numFmtId="164" fontId="4" fillId="0" borderId="33" xfId="0" applyNumberFormat="1" applyFont="1" applyBorder="1" applyAlignment="1">
      <alignment horizontal="center"/>
    </xf>
    <xf numFmtId="0" fontId="4" fillId="0" borderId="33" xfId="0" applyFont="1" applyBorder="1"/>
    <xf numFmtId="0" fontId="2" fillId="0" borderId="33" xfId="0" applyFont="1" applyBorder="1" applyAlignment="1">
      <alignment horizontal="center"/>
    </xf>
    <xf numFmtId="3" fontId="9" fillId="0" borderId="23" xfId="0" applyNumberFormat="1" applyFont="1" applyBorder="1"/>
    <xf numFmtId="4" fontId="13" fillId="0" borderId="16" xfId="0" applyNumberFormat="1" applyFont="1" applyBorder="1"/>
    <xf numFmtId="164" fontId="4" fillId="0" borderId="16" xfId="0" applyNumberFormat="1" applyFont="1" applyBorder="1" applyAlignment="1">
      <alignment horizontal="right"/>
    </xf>
    <xf numFmtId="0" fontId="4" fillId="0" borderId="16" xfId="0" applyFont="1" applyBorder="1" applyAlignment="1">
      <alignment horizontal="right"/>
    </xf>
    <xf numFmtId="164" fontId="4" fillId="0" borderId="16" xfId="0" applyNumberFormat="1" applyFont="1" applyBorder="1" applyAlignment="1">
      <alignment horizontal="center"/>
    </xf>
    <xf numFmtId="1" fontId="4" fillId="0" borderId="17" xfId="0" applyNumberFormat="1" applyFont="1" applyBorder="1" applyAlignment="1">
      <alignment horizontal="center"/>
    </xf>
    <xf numFmtId="164" fontId="2" fillId="0" borderId="0" xfId="0" applyNumberFormat="1" applyFont="1" applyAlignment="1">
      <alignment horizontal="right"/>
    </xf>
    <xf numFmtId="164" fontId="2" fillId="0" borderId="0" xfId="0" applyNumberFormat="1" applyFont="1" applyAlignment="1">
      <alignment horizontal="center"/>
    </xf>
    <xf numFmtId="3" fontId="4" fillId="2" borderId="0" xfId="0" applyNumberFormat="1" applyFont="1" applyFill="1" applyAlignment="1">
      <alignment horizontal="right"/>
    </xf>
    <xf numFmtId="3" fontId="3" fillId="0" borderId="31" xfId="0" applyNumberFormat="1" applyFont="1" applyBorder="1"/>
    <xf numFmtId="164" fontId="9" fillId="0" borderId="16"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xf numFmtId="0" fontId="5" fillId="0" borderId="26" xfId="0" applyFont="1" applyBorder="1"/>
    <xf numFmtId="0" fontId="2" fillId="0" borderId="0" xfId="0" applyFont="1" applyAlignment="1">
      <alignment horizontal="right"/>
    </xf>
    <xf numFmtId="3" fontId="4" fillId="0" borderId="0" xfId="0" applyNumberFormat="1" applyFont="1" applyAlignment="1">
      <alignment horizontal="center"/>
    </xf>
    <xf numFmtId="3" fontId="4" fillId="2" borderId="0" xfId="0" applyNumberFormat="1" applyFont="1" applyFill="1"/>
    <xf numFmtId="164" fontId="2" fillId="0" borderId="0" xfId="0" applyNumberFormat="1" applyFont="1" applyAlignment="1">
      <alignment horizontal="left"/>
    </xf>
    <xf numFmtId="3" fontId="4" fillId="4" borderId="0" xfId="0" applyNumberFormat="1" applyFont="1" applyFill="1" applyAlignment="1">
      <alignment horizontal="right"/>
    </xf>
    <xf numFmtId="3" fontId="3" fillId="0" borderId="29" xfId="0" applyNumberFormat="1" applyFont="1" applyBorder="1"/>
    <xf numFmtId="3" fontId="5" fillId="0" borderId="0" xfId="0" applyNumberFormat="1" applyFont="1" applyAlignment="1">
      <alignment horizontal="center"/>
    </xf>
    <xf numFmtId="164" fontId="2" fillId="0" borderId="0" xfId="0" applyNumberFormat="1" applyFont="1"/>
    <xf numFmtId="164" fontId="4" fillId="0" borderId="0" xfId="0" applyNumberFormat="1" applyFont="1" applyAlignment="1">
      <alignment horizontal="left"/>
    </xf>
    <xf numFmtId="0" fontId="4" fillId="3" borderId="0" xfId="0" applyFont="1" applyFill="1" applyAlignment="1">
      <alignment horizontal="right"/>
    </xf>
    <xf numFmtId="3" fontId="9" fillId="5" borderId="34" xfId="0" applyNumberFormat="1" applyFont="1" applyFill="1" applyBorder="1" applyAlignment="1">
      <alignment horizontal="center" vertical="top" wrapText="1"/>
    </xf>
    <xf numFmtId="3" fontId="3" fillId="0" borderId="34" xfId="0" applyNumberFormat="1" applyFont="1" applyBorder="1" applyAlignment="1">
      <alignment horizontal="center" vertical="center" wrapText="1"/>
    </xf>
    <xf numFmtId="3" fontId="9" fillId="6" borderId="34" xfId="0" applyNumberFormat="1" applyFont="1" applyFill="1" applyBorder="1" applyAlignment="1">
      <alignment horizontal="center" wrapText="1"/>
    </xf>
    <xf numFmtId="3" fontId="9" fillId="7" borderId="35" xfId="0" applyNumberFormat="1" applyFont="1" applyFill="1" applyBorder="1" applyAlignment="1">
      <alignment horizontal="center" wrapText="1"/>
    </xf>
    <xf numFmtId="3" fontId="8" fillId="0" borderId="36" xfId="0" applyNumberFormat="1" applyFont="1" applyBorder="1" applyAlignment="1">
      <alignment horizontal="center"/>
    </xf>
    <xf numFmtId="3" fontId="8" fillId="0" borderId="37" xfId="0" applyNumberFormat="1" applyFont="1" applyBorder="1"/>
    <xf numFmtId="4" fontId="3" fillId="0" borderId="37" xfId="0" applyNumberFormat="1" applyFont="1" applyBorder="1"/>
    <xf numFmtId="164" fontId="3" fillId="0" borderId="37" xfId="0" applyNumberFormat="1" applyFont="1" applyBorder="1"/>
    <xf numFmtId="0" fontId="3" fillId="0" borderId="37" xfId="0" applyFont="1" applyBorder="1" applyAlignment="1">
      <alignment horizontal="right"/>
    </xf>
    <xf numFmtId="1" fontId="3" fillId="0" borderId="37" xfId="0" applyNumberFormat="1" applyFont="1" applyBorder="1" applyAlignment="1">
      <alignment horizontal="center"/>
    </xf>
    <xf numFmtId="164" fontId="3" fillId="0" borderId="37" xfId="0" applyNumberFormat="1" applyFont="1" applyBorder="1" applyAlignment="1">
      <alignment horizontal="center"/>
    </xf>
    <xf numFmtId="0" fontId="3" fillId="0" borderId="37" xfId="0" applyFont="1" applyBorder="1"/>
    <xf numFmtId="0" fontId="9" fillId="0" borderId="37" xfId="0" applyFont="1" applyBorder="1" applyAlignment="1">
      <alignment horizontal="center"/>
    </xf>
    <xf numFmtId="3" fontId="9" fillId="0" borderId="0" xfId="0" applyNumberFormat="1" applyFont="1"/>
    <xf numFmtId="3" fontId="3" fillId="0" borderId="0" xfId="0" applyNumberFormat="1" applyFont="1"/>
    <xf numFmtId="164" fontId="4" fillId="0" borderId="16" xfId="0" applyNumberFormat="1" applyFont="1" applyBorder="1"/>
    <xf numFmtId="164" fontId="4" fillId="0" borderId="9" xfId="0" applyNumberFormat="1" applyFont="1" applyBorder="1" applyAlignment="1">
      <alignment horizontal="center"/>
    </xf>
    <xf numFmtId="4" fontId="4" fillId="2" borderId="0" xfId="0" applyNumberFormat="1" applyFont="1" applyFill="1"/>
    <xf numFmtId="1" fontId="4" fillId="0" borderId="0" xfId="0" applyNumberFormat="1" applyFont="1" applyAlignment="1">
      <alignment horizontal="right"/>
    </xf>
    <xf numFmtId="3" fontId="3" fillId="0" borderId="15" xfId="0" applyNumberFormat="1" applyFont="1" applyBorder="1"/>
    <xf numFmtId="164" fontId="9" fillId="0" borderId="16" xfId="0" applyNumberFormat="1" applyFont="1" applyBorder="1"/>
    <xf numFmtId="164" fontId="4" fillId="2" borderId="0" xfId="0" applyNumberFormat="1" applyFont="1" applyFill="1" applyAlignment="1">
      <alignment horizontal="right"/>
    </xf>
    <xf numFmtId="3" fontId="4" fillId="0" borderId="38" xfId="0" applyNumberFormat="1" applyFont="1" applyBorder="1"/>
    <xf numFmtId="3" fontId="3" fillId="0" borderId="38" xfId="0" applyNumberFormat="1" applyFont="1" applyBorder="1"/>
    <xf numFmtId="164" fontId="2" fillId="2" borderId="0" xfId="0" applyNumberFormat="1" applyFont="1" applyFill="1" applyAlignment="1">
      <alignment horizontal="right"/>
    </xf>
    <xf numFmtId="1" fontId="2" fillId="0" borderId="0" xfId="0" applyNumberFormat="1" applyFont="1" applyAlignment="1">
      <alignment horizontal="right"/>
    </xf>
    <xf numFmtId="1" fontId="2" fillId="0" borderId="0" xfId="0" applyNumberFormat="1" applyFont="1" applyAlignment="1">
      <alignment horizontal="left"/>
    </xf>
    <xf numFmtId="3" fontId="9" fillId="5" borderId="18" xfId="0" applyNumberFormat="1" applyFont="1" applyFill="1" applyBorder="1" applyAlignment="1">
      <alignment horizontal="center" vertical="top" wrapText="1"/>
    </xf>
    <xf numFmtId="3" fontId="9" fillId="6" borderId="18" xfId="0" applyNumberFormat="1" applyFont="1" applyFill="1" applyBorder="1" applyAlignment="1">
      <alignment horizontal="center" wrapText="1"/>
    </xf>
    <xf numFmtId="3" fontId="9" fillId="7" borderId="19" xfId="0" applyNumberFormat="1" applyFont="1" applyFill="1" applyBorder="1" applyAlignment="1">
      <alignment horizontal="center" wrapText="1"/>
    </xf>
    <xf numFmtId="164" fontId="3" fillId="0" borderId="0" xfId="0" applyNumberFormat="1" applyFont="1"/>
    <xf numFmtId="3" fontId="14" fillId="0" borderId="32" xfId="0" applyNumberFormat="1" applyFont="1" applyBorder="1"/>
    <xf numFmtId="3" fontId="9" fillId="0" borderId="33" xfId="0" applyNumberFormat="1" applyFont="1" applyBorder="1"/>
    <xf numFmtId="3" fontId="13" fillId="0" borderId="39" xfId="0" applyNumberFormat="1" applyFont="1" applyBorder="1"/>
    <xf numFmtId="3" fontId="13" fillId="0" borderId="33" xfId="0" applyNumberFormat="1" applyFont="1" applyBorder="1"/>
    <xf numFmtId="164" fontId="3" fillId="0" borderId="33" xfId="0" applyNumberFormat="1" applyFont="1" applyBorder="1" applyAlignment="1">
      <alignment horizontal="right"/>
    </xf>
    <xf numFmtId="1" fontId="3" fillId="0" borderId="33" xfId="0" applyNumberFormat="1" applyFont="1" applyBorder="1" applyAlignment="1">
      <alignment horizontal="center"/>
    </xf>
    <xf numFmtId="164" fontId="3" fillId="0" borderId="33" xfId="0" applyNumberFormat="1" applyFont="1" applyBorder="1" applyAlignment="1">
      <alignment horizontal="center"/>
    </xf>
    <xf numFmtId="0" fontId="3" fillId="0" borderId="33" xfId="0" applyFont="1" applyBorder="1"/>
    <xf numFmtId="0" fontId="9" fillId="0" borderId="33" xfId="0" applyFont="1" applyBorder="1" applyAlignment="1">
      <alignment horizontal="center"/>
    </xf>
    <xf numFmtId="3" fontId="9" fillId="0" borderId="40" xfId="0" applyNumberFormat="1" applyFont="1" applyBorder="1"/>
    <xf numFmtId="4" fontId="13" fillId="0" borderId="24" xfId="0" applyNumberFormat="1" applyFont="1" applyBorder="1"/>
    <xf numFmtId="164" fontId="4" fillId="0" borderId="24" xfId="0" applyNumberFormat="1" applyFont="1" applyBorder="1"/>
    <xf numFmtId="0" fontId="4" fillId="0" borderId="24" xfId="0" applyFont="1" applyBorder="1" applyAlignment="1">
      <alignment horizontal="right"/>
    </xf>
    <xf numFmtId="1" fontId="4" fillId="0" borderId="24" xfId="0" applyNumberFormat="1" applyFont="1" applyBorder="1" applyAlignment="1">
      <alignment horizontal="center"/>
    </xf>
    <xf numFmtId="164" fontId="4" fillId="0" borderId="24" xfId="0" applyNumberFormat="1" applyFont="1" applyBorder="1" applyAlignment="1">
      <alignment horizontal="center"/>
    </xf>
    <xf numFmtId="0" fontId="2" fillId="0" borderId="25" xfId="0" applyFont="1" applyBorder="1" applyAlignment="1">
      <alignment horizontal="center"/>
    </xf>
    <xf numFmtId="164" fontId="4" fillId="0" borderId="0" xfId="0" applyNumberFormat="1" applyFont="1" applyAlignment="1">
      <alignment horizontal="right" vertical="center"/>
    </xf>
    <xf numFmtId="0" fontId="4" fillId="8" borderId="0" xfId="0" applyFont="1" applyFill="1"/>
    <xf numFmtId="3" fontId="9" fillId="0" borderId="27" xfId="0" applyNumberFormat="1" applyFont="1" applyBorder="1"/>
    <xf numFmtId="3" fontId="9" fillId="0" borderId="29" xfId="0" applyNumberFormat="1" applyFont="1" applyBorder="1"/>
    <xf numFmtId="4" fontId="13" fillId="0" borderId="41" xfId="0" applyNumberFormat="1" applyFont="1" applyBorder="1"/>
    <xf numFmtId="3" fontId="3" fillId="0" borderId="42" xfId="0" applyNumberFormat="1" applyFont="1" applyBorder="1" applyAlignment="1">
      <alignment horizontal="right"/>
    </xf>
    <xf numFmtId="0" fontId="3" fillId="0" borderId="42" xfId="0" applyFont="1" applyBorder="1"/>
    <xf numFmtId="0" fontId="3" fillId="0" borderId="42" xfId="0" applyFont="1" applyBorder="1" applyAlignment="1">
      <alignment horizontal="right"/>
    </xf>
    <xf numFmtId="1" fontId="3" fillId="0" borderId="42" xfId="0" applyNumberFormat="1" applyFont="1" applyBorder="1" applyAlignment="1">
      <alignment horizontal="center"/>
    </xf>
    <xf numFmtId="164" fontId="3" fillId="0" borderId="42" xfId="0" applyNumberFormat="1" applyFont="1" applyBorder="1" applyAlignment="1">
      <alignment horizontal="center"/>
    </xf>
    <xf numFmtId="0" fontId="3" fillId="0" borderId="43" xfId="0" applyFont="1" applyBorder="1"/>
    <xf numFmtId="3" fontId="4" fillId="0" borderId="44" xfId="0" applyNumberFormat="1" applyFont="1" applyBorder="1"/>
    <xf numFmtId="3" fontId="13" fillId="0" borderId="41" xfId="0" applyNumberFormat="1" applyFont="1" applyBorder="1"/>
    <xf numFmtId="3" fontId="13" fillId="0" borderId="42" xfId="0" applyNumberFormat="1" applyFont="1" applyBorder="1"/>
    <xf numFmtId="164" fontId="3" fillId="0" borderId="42" xfId="0" applyNumberFormat="1" applyFont="1" applyBorder="1" applyAlignment="1">
      <alignment horizontal="right"/>
    </xf>
    <xf numFmtId="0" fontId="4" fillId="0" borderId="42" xfId="0" applyFont="1" applyBorder="1"/>
    <xf numFmtId="0" fontId="4" fillId="0" borderId="42" xfId="0" applyFont="1" applyBorder="1" applyAlignment="1">
      <alignment horizontal="right"/>
    </xf>
    <xf numFmtId="1" fontId="4" fillId="0" borderId="42" xfId="0" applyNumberFormat="1" applyFont="1" applyBorder="1" applyAlignment="1">
      <alignment horizontal="center"/>
    </xf>
    <xf numFmtId="164" fontId="4" fillId="0" borderId="42" xfId="0" applyNumberFormat="1" applyFont="1" applyBorder="1" applyAlignment="1">
      <alignment horizontal="center"/>
    </xf>
    <xf numFmtId="0" fontId="2" fillId="0" borderId="42" xfId="0" applyFont="1" applyBorder="1" applyAlignment="1">
      <alignment horizontal="center"/>
    </xf>
    <xf numFmtId="3" fontId="13" fillId="0" borderId="0" xfId="0" applyNumberFormat="1" applyFont="1"/>
    <xf numFmtId="2" fontId="4" fillId="0" borderId="0" xfId="0" applyNumberFormat="1" applyFont="1" applyAlignment="1">
      <alignment horizontal="right"/>
    </xf>
    <xf numFmtId="0" fontId="4" fillId="3" borderId="0" xfId="0" applyFont="1" applyFill="1"/>
    <xf numFmtId="4" fontId="13" fillId="0" borderId="28" xfId="0" applyNumberFormat="1" applyFont="1" applyBorder="1"/>
    <xf numFmtId="3" fontId="9" fillId="0" borderId="2" xfId="0" applyNumberFormat="1" applyFont="1" applyBorder="1"/>
    <xf numFmtId="3" fontId="13" fillId="0" borderId="26" xfId="0" applyNumberFormat="1" applyFont="1" applyBorder="1"/>
    <xf numFmtId="164" fontId="9" fillId="0" borderId="0" xfId="0" applyNumberFormat="1" applyFont="1" applyAlignment="1">
      <alignment horizontal="right"/>
    </xf>
    <xf numFmtId="2" fontId="2" fillId="0" borderId="0" xfId="0" applyNumberFormat="1" applyFont="1" applyAlignment="1">
      <alignment horizontal="right"/>
    </xf>
    <xf numFmtId="3" fontId="14" fillId="0" borderId="0" xfId="0" applyNumberFormat="1" applyFont="1"/>
    <xf numFmtId="3" fontId="13" fillId="0" borderId="2" xfId="0" applyNumberFormat="1" applyFont="1" applyBorder="1"/>
    <xf numFmtId="164" fontId="2" fillId="3" borderId="0" xfId="0" applyNumberFormat="1" applyFont="1" applyFill="1" applyAlignment="1">
      <alignment horizontal="right"/>
    </xf>
    <xf numFmtId="164" fontId="4" fillId="4" borderId="0" xfId="0" applyNumberFormat="1" applyFont="1" applyFill="1" applyAlignment="1">
      <alignment horizontal="center"/>
    </xf>
    <xf numFmtId="3" fontId="4" fillId="4" borderId="2" xfId="0" applyNumberFormat="1" applyFont="1" applyFill="1" applyBorder="1" applyAlignment="1">
      <alignment horizontal="right"/>
    </xf>
    <xf numFmtId="3" fontId="4" fillId="3" borderId="2" xfId="0" applyNumberFormat="1" applyFont="1" applyFill="1" applyBorder="1" applyAlignment="1">
      <alignment horizontal="right"/>
    </xf>
    <xf numFmtId="3" fontId="4" fillId="2" borderId="2" xfId="0" applyNumberFormat="1" applyFont="1" applyFill="1" applyBorder="1"/>
    <xf numFmtId="3" fontId="9" fillId="0" borderId="31" xfId="0" applyNumberFormat="1" applyFont="1" applyBorder="1"/>
    <xf numFmtId="3" fontId="9" fillId="0" borderId="1" xfId="0" applyNumberFormat="1" applyFont="1" applyBorder="1"/>
    <xf numFmtId="1" fontId="2" fillId="2" borderId="0" xfId="0" applyNumberFormat="1" applyFont="1" applyFill="1" applyAlignment="1">
      <alignment horizontal="right"/>
    </xf>
    <xf numFmtId="1" fontId="2" fillId="4" borderId="0" xfId="0" applyNumberFormat="1" applyFont="1" applyFill="1" applyAlignment="1">
      <alignment horizontal="right"/>
    </xf>
    <xf numFmtId="1" fontId="2" fillId="3" borderId="0" xfId="0" applyNumberFormat="1" applyFont="1" applyFill="1" applyAlignment="1">
      <alignment horizontal="right"/>
    </xf>
    <xf numFmtId="3" fontId="2" fillId="2" borderId="0" xfId="0" applyNumberFormat="1" applyFont="1" applyFill="1" applyAlignment="1">
      <alignment horizontal="right"/>
    </xf>
    <xf numFmtId="1" fontId="2" fillId="9" borderId="0" xfId="0" applyNumberFormat="1" applyFont="1" applyFill="1" applyAlignment="1">
      <alignment horizontal="right"/>
    </xf>
    <xf numFmtId="0" fontId="6" fillId="0" borderId="0" xfId="0" applyFont="1" applyAlignment="1">
      <alignment horizontal="right"/>
    </xf>
    <xf numFmtId="4" fontId="13" fillId="0" borderId="26" xfId="0" applyNumberFormat="1" applyFont="1" applyBorder="1"/>
    <xf numFmtId="1" fontId="2" fillId="10" borderId="0" xfId="0" applyNumberFormat="1" applyFont="1" applyFill="1" applyAlignment="1">
      <alignment horizontal="right"/>
    </xf>
    <xf numFmtId="4" fontId="3" fillId="0" borderId="24" xfId="0" applyNumberFormat="1" applyFont="1" applyBorder="1" applyAlignment="1">
      <alignment horizontal="right"/>
    </xf>
    <xf numFmtId="0" fontId="3" fillId="0" borderId="24" xfId="0" applyFont="1" applyBorder="1"/>
    <xf numFmtId="1" fontId="3" fillId="0" borderId="25" xfId="0" applyNumberFormat="1" applyFont="1" applyBorder="1" applyAlignment="1">
      <alignment horizontal="center"/>
    </xf>
    <xf numFmtId="4" fontId="3" fillId="0" borderId="0" xfId="0" applyNumberFormat="1" applyFont="1" applyAlignment="1">
      <alignment horizontal="right"/>
    </xf>
    <xf numFmtId="0" fontId="2" fillId="2" borderId="0" xfId="0" applyFont="1" applyFill="1"/>
    <xf numFmtId="4" fontId="3" fillId="0" borderId="16" xfId="0" applyNumberFormat="1" applyFont="1" applyBorder="1" applyAlignment="1">
      <alignment horizontal="right"/>
    </xf>
    <xf numFmtId="3" fontId="3" fillId="0" borderId="45" xfId="0" applyNumberFormat="1" applyFont="1" applyBorder="1"/>
    <xf numFmtId="3" fontId="3" fillId="0" borderId="46" xfId="0" applyNumberFormat="1" applyFont="1" applyBorder="1"/>
    <xf numFmtId="1" fontId="3" fillId="0" borderId="0" xfId="0" applyNumberFormat="1" applyFont="1" applyAlignment="1">
      <alignment horizontal="left"/>
    </xf>
    <xf numFmtId="164" fontId="3" fillId="0" borderId="24" xfId="0" applyNumberFormat="1" applyFont="1" applyBorder="1" applyAlignment="1">
      <alignment horizontal="right"/>
    </xf>
    <xf numFmtId="3" fontId="2" fillId="0" borderId="1" xfId="0" applyNumberFormat="1" applyFont="1" applyBorder="1"/>
    <xf numFmtId="3" fontId="2" fillId="0" borderId="0" xfId="0" applyNumberFormat="1" applyFont="1" applyAlignment="1">
      <alignment horizontal="right"/>
    </xf>
    <xf numFmtId="1" fontId="4" fillId="11" borderId="0" xfId="0" applyNumberFormat="1" applyFont="1" applyFill="1" applyAlignment="1">
      <alignment horizontal="center"/>
    </xf>
    <xf numFmtId="4" fontId="2" fillId="0" borderId="0" xfId="0" applyNumberFormat="1" applyFont="1" applyAlignment="1">
      <alignment horizontal="left"/>
    </xf>
    <xf numFmtId="2" fontId="15" fillId="0" borderId="0" xfId="0" applyNumberFormat="1" applyFont="1" applyAlignment="1">
      <alignment horizontal="center"/>
    </xf>
    <xf numFmtId="3" fontId="4" fillId="3" borderId="2" xfId="0" applyNumberFormat="1" applyFont="1" applyFill="1" applyBorder="1"/>
    <xf numFmtId="2" fontId="4" fillId="0" borderId="0" xfId="0" applyNumberFormat="1" applyFont="1" applyAlignment="1">
      <alignment horizontal="center"/>
    </xf>
    <xf numFmtId="1" fontId="2" fillId="0" borderId="30" xfId="0" applyNumberFormat="1" applyFont="1" applyBorder="1" applyAlignment="1">
      <alignment horizontal="center"/>
    </xf>
    <xf numFmtId="3" fontId="5" fillId="0" borderId="26" xfId="0" applyNumberFormat="1" applyFont="1" applyBorder="1"/>
    <xf numFmtId="4" fontId="8" fillId="0" borderId="26" xfId="0" applyNumberFormat="1" applyFont="1" applyBorder="1"/>
    <xf numFmtId="1" fontId="3" fillId="0" borderId="0" xfId="0" applyNumberFormat="1" applyFont="1"/>
    <xf numFmtId="1" fontId="3" fillId="0" borderId="16" xfId="0" applyNumberFormat="1" applyFont="1" applyBorder="1"/>
    <xf numFmtId="4" fontId="4" fillId="0" borderId="26" xfId="0" applyNumberFormat="1" applyFont="1" applyBorder="1"/>
    <xf numFmtId="3" fontId="4" fillId="0" borderId="1" xfId="0" applyNumberFormat="1" applyFont="1" applyBorder="1" applyAlignment="1">
      <alignment horizontal="right"/>
    </xf>
    <xf numFmtId="1" fontId="16" fillId="0" borderId="0" xfId="0" applyNumberFormat="1" applyFont="1"/>
    <xf numFmtId="1" fontId="17" fillId="0" borderId="0" xfId="0" applyNumberFormat="1" applyFont="1"/>
    <xf numFmtId="1" fontId="9" fillId="11" borderId="0" xfId="0" applyNumberFormat="1" applyFont="1" applyFill="1" applyAlignment="1">
      <alignment horizontal="center"/>
    </xf>
    <xf numFmtId="1" fontId="9" fillId="10" borderId="30" xfId="0" applyNumberFormat="1" applyFont="1" applyFill="1" applyBorder="1" applyAlignment="1">
      <alignment horizontal="center"/>
    </xf>
    <xf numFmtId="4" fontId="4" fillId="12" borderId="0" xfId="0" applyNumberFormat="1" applyFont="1" applyFill="1" applyAlignment="1">
      <alignment horizontal="right" wrapText="1"/>
    </xf>
    <xf numFmtId="4" fontId="4" fillId="0" borderId="0" xfId="0" applyNumberFormat="1" applyFont="1" applyAlignment="1">
      <alignment horizontal="right" wrapText="1"/>
    </xf>
    <xf numFmtId="4" fontId="2" fillId="0" borderId="0" xfId="0" applyNumberFormat="1" applyFont="1" applyAlignment="1">
      <alignment horizontal="left" wrapText="1"/>
    </xf>
    <xf numFmtId="3" fontId="9" fillId="0" borderId="15" xfId="0" applyNumberFormat="1" applyFont="1" applyBorder="1"/>
    <xf numFmtId="0" fontId="4" fillId="0" borderId="16" xfId="0" applyFont="1" applyBorder="1" applyAlignment="1">
      <alignment horizontal="center"/>
    </xf>
    <xf numFmtId="1" fontId="3" fillId="0" borderId="16" xfId="0" applyNumberFormat="1" applyFont="1" applyBorder="1" applyAlignment="1">
      <alignment horizontal="left"/>
    </xf>
    <xf numFmtId="3" fontId="7" fillId="0" borderId="2" xfId="0" applyNumberFormat="1" applyFont="1" applyBorder="1"/>
    <xf numFmtId="4" fontId="18" fillId="0" borderId="26" xfId="0" applyNumberFormat="1" applyFont="1" applyBorder="1"/>
    <xf numFmtId="3" fontId="19" fillId="0" borderId="0" xfId="0" applyNumberFormat="1" applyFont="1" applyAlignment="1">
      <alignment horizontal="right"/>
    </xf>
    <xf numFmtId="4" fontId="4" fillId="0" borderId="0" xfId="0" applyNumberFormat="1" applyFont="1" applyAlignment="1">
      <alignment horizontal="left"/>
    </xf>
    <xf numFmtId="3" fontId="2" fillId="0" borderId="0" xfId="0" applyNumberFormat="1" applyFont="1" applyAlignment="1">
      <alignment horizontal="left"/>
    </xf>
    <xf numFmtId="3" fontId="20" fillId="0" borderId="0" xfId="0" applyNumberFormat="1" applyFont="1" applyAlignment="1">
      <alignment horizontal="left"/>
    </xf>
    <xf numFmtId="3" fontId="3" fillId="0" borderId="2" xfId="0" applyNumberFormat="1" applyFont="1" applyBorder="1" applyAlignment="1">
      <alignment wrapText="1"/>
    </xf>
    <xf numFmtId="3" fontId="8" fillId="0" borderId="26" xfId="0" applyNumberFormat="1" applyFont="1" applyBorder="1" applyAlignment="1">
      <alignment wrapText="1"/>
    </xf>
    <xf numFmtId="3" fontId="8" fillId="0" borderId="0" xfId="0" applyNumberFormat="1" applyFont="1" applyAlignment="1">
      <alignment horizontal="center"/>
    </xf>
    <xf numFmtId="3" fontId="4" fillId="0" borderId="37" xfId="0" applyNumberFormat="1" applyFont="1" applyBorder="1"/>
    <xf numFmtId="3" fontId="3" fillId="0" borderId="37" xfId="0" applyNumberFormat="1" applyFont="1" applyBorder="1"/>
    <xf numFmtId="3" fontId="8" fillId="0" borderId="39" xfId="0" applyNumberFormat="1" applyFont="1" applyBorder="1"/>
    <xf numFmtId="4" fontId="3" fillId="0" borderId="33" xfId="0" applyNumberFormat="1" applyFont="1" applyBorder="1" applyAlignment="1">
      <alignment horizontal="right"/>
    </xf>
    <xf numFmtId="4" fontId="3" fillId="0" borderId="14" xfId="0" applyNumberFormat="1" applyFont="1" applyBorder="1" applyAlignment="1">
      <alignment horizontal="right"/>
    </xf>
    <xf numFmtId="4" fontId="3" fillId="0" borderId="8" xfId="0" applyNumberFormat="1" applyFont="1" applyBorder="1" applyAlignment="1">
      <alignment horizontal="right"/>
    </xf>
    <xf numFmtId="4" fontId="21" fillId="0" borderId="24" xfId="0" applyNumberFormat="1" applyFont="1" applyBorder="1"/>
    <xf numFmtId="1" fontId="4" fillId="0" borderId="24" xfId="0" applyNumberFormat="1" applyFont="1" applyBorder="1"/>
    <xf numFmtId="0" fontId="3" fillId="0" borderId="18" xfId="0" applyFont="1" applyBorder="1" applyAlignment="1">
      <alignment horizontal="right"/>
    </xf>
    <xf numFmtId="3" fontId="2" fillId="0" borderId="0" xfId="0" applyNumberFormat="1" applyFont="1"/>
    <xf numFmtId="43" fontId="2" fillId="0" borderId="0" xfId="1" applyFont="1"/>
    <xf numFmtId="3" fontId="4" fillId="0" borderId="0" xfId="0" applyNumberFormat="1" applyFont="1" applyAlignment="1">
      <alignment horizontal="right" wrapText="1"/>
    </xf>
    <xf numFmtId="3" fontId="4" fillId="0" borderId="16" xfId="0" applyNumberFormat="1" applyFont="1" applyBorder="1"/>
    <xf numFmtId="3" fontId="3" fillId="0" borderId="29" xfId="0" applyNumberFormat="1" applyFont="1" applyBorder="1" applyAlignment="1">
      <alignment horizontal="right"/>
    </xf>
    <xf numFmtId="4" fontId="22" fillId="0" borderId="0" xfId="0" applyNumberFormat="1" applyFont="1" applyAlignment="1">
      <alignment horizontal="center"/>
    </xf>
    <xf numFmtId="3" fontId="4" fillId="0" borderId="16" xfId="0" applyNumberFormat="1" applyFont="1" applyBorder="1" applyAlignment="1">
      <alignment horizontal="right"/>
    </xf>
    <xf numFmtId="3" fontId="4" fillId="0" borderId="48" xfId="0" applyNumberFormat="1" applyFont="1" applyBorder="1"/>
    <xf numFmtId="3" fontId="3" fillId="0" borderId="48" xfId="0" applyNumberFormat="1" applyFont="1" applyBorder="1" applyAlignment="1">
      <alignment horizontal="right"/>
    </xf>
    <xf numFmtId="4" fontId="5" fillId="0" borderId="0" xfId="0" applyNumberFormat="1" applyFont="1" applyAlignment="1">
      <alignment horizontal="center"/>
    </xf>
    <xf numFmtId="3" fontId="13" fillId="0" borderId="0" xfId="0" applyNumberFormat="1" applyFont="1" applyAlignment="1">
      <alignment horizontal="right"/>
    </xf>
    <xf numFmtId="3" fontId="14" fillId="0" borderId="0" xfId="0" applyNumberFormat="1" applyFont="1" applyAlignment="1">
      <alignment horizontal="right"/>
    </xf>
    <xf numFmtId="1" fontId="4" fillId="0" borderId="16" xfId="0" applyNumberFormat="1" applyFont="1" applyBorder="1" applyAlignment="1">
      <alignment horizontal="left"/>
    </xf>
    <xf numFmtId="3" fontId="9" fillId="0" borderId="45" xfId="0" applyNumberFormat="1" applyFont="1" applyBorder="1"/>
    <xf numFmtId="3" fontId="4" fillId="0" borderId="46" xfId="0" applyNumberFormat="1" applyFont="1" applyBorder="1"/>
    <xf numFmtId="1" fontId="2" fillId="0" borderId="30" xfId="0" applyNumberFormat="1" applyFont="1" applyBorder="1"/>
    <xf numFmtId="4" fontId="5" fillId="0" borderId="41" xfId="0" applyNumberFormat="1" applyFont="1" applyBorder="1"/>
    <xf numFmtId="0" fontId="3" fillId="0" borderId="0" xfId="0" applyFont="1" applyAlignment="1">
      <alignment horizontal="center"/>
    </xf>
    <xf numFmtId="1" fontId="20" fillId="0" borderId="0" xfId="0" applyNumberFormat="1" applyFont="1"/>
    <xf numFmtId="166" fontId="2" fillId="0" borderId="0" xfId="0" applyNumberFormat="1" applyFont="1" applyAlignment="1">
      <alignment horizontal="center"/>
    </xf>
    <xf numFmtId="3" fontId="3" fillId="0" borderId="16" xfId="0" applyNumberFormat="1" applyFont="1" applyBorder="1" applyAlignment="1">
      <alignment horizontal="right" wrapText="1"/>
    </xf>
    <xf numFmtId="3" fontId="4" fillId="3" borderId="0" xfId="0" applyNumberFormat="1" applyFont="1" applyFill="1" applyAlignment="1">
      <alignment horizontal="right" wrapText="1"/>
    </xf>
    <xf numFmtId="3" fontId="4" fillId="0" borderId="0" xfId="0" applyNumberFormat="1" applyFont="1" applyAlignment="1">
      <alignment wrapText="1"/>
    </xf>
    <xf numFmtId="1" fontId="3" fillId="0" borderId="0" xfId="0" applyNumberFormat="1" applyFont="1" applyAlignment="1">
      <alignment horizontal="center" wrapText="1"/>
    </xf>
    <xf numFmtId="164" fontId="3" fillId="0" borderId="0" xfId="0" applyNumberFormat="1" applyFont="1" applyAlignment="1">
      <alignment horizontal="center" wrapText="1"/>
    </xf>
    <xf numFmtId="0" fontId="3" fillId="0" borderId="0" xfId="0" applyFont="1" applyAlignment="1">
      <alignment wrapText="1"/>
    </xf>
    <xf numFmtId="164" fontId="2" fillId="2" borderId="0" xfId="0" applyNumberFormat="1" applyFont="1" applyFill="1" applyAlignment="1">
      <alignment horizontal="center"/>
    </xf>
    <xf numFmtId="4" fontId="5" fillId="0" borderId="26" xfId="0" applyNumberFormat="1" applyFont="1" applyBorder="1" applyAlignment="1">
      <alignment horizontal="right"/>
    </xf>
    <xf numFmtId="1" fontId="2" fillId="11" borderId="0" xfId="0" applyNumberFormat="1" applyFont="1" applyFill="1"/>
    <xf numFmtId="4" fontId="2" fillId="4" borderId="0" xfId="0" applyNumberFormat="1" applyFont="1" applyFill="1" applyAlignment="1">
      <alignment horizontal="right"/>
    </xf>
    <xf numFmtId="164" fontId="2" fillId="9" borderId="0" xfId="0" applyNumberFormat="1" applyFont="1" applyFill="1" applyAlignment="1">
      <alignment horizontal="center"/>
    </xf>
    <xf numFmtId="164" fontId="2" fillId="3" borderId="0" xfId="0" applyNumberFormat="1" applyFont="1" applyFill="1" applyAlignment="1">
      <alignment horizontal="center"/>
    </xf>
    <xf numFmtId="164" fontId="2" fillId="11" borderId="0" xfId="0" applyNumberFormat="1" applyFont="1" applyFill="1" applyAlignment="1">
      <alignment horizontal="center"/>
    </xf>
    <xf numFmtId="3" fontId="4" fillId="4" borderId="0" xfId="0" applyNumberFormat="1" applyFont="1" applyFill="1" applyAlignment="1">
      <alignment horizontal="right" wrapText="1"/>
    </xf>
    <xf numFmtId="1" fontId="3" fillId="9" borderId="0" xfId="0" applyNumberFormat="1" applyFont="1" applyFill="1" applyAlignment="1">
      <alignment horizontal="center"/>
    </xf>
    <xf numFmtId="164" fontId="3" fillId="3" borderId="0" xfId="0" applyNumberFormat="1" applyFont="1" applyFill="1" applyAlignment="1">
      <alignment horizontal="center"/>
    </xf>
    <xf numFmtId="1" fontId="3" fillId="11" borderId="0" xfId="0" applyNumberFormat="1" applyFont="1" applyFill="1" applyAlignment="1">
      <alignment horizontal="center"/>
    </xf>
    <xf numFmtId="3" fontId="4" fillId="0" borderId="49" xfId="0" applyNumberFormat="1" applyFont="1" applyBorder="1" applyAlignment="1">
      <alignment horizontal="right"/>
    </xf>
    <xf numFmtId="0" fontId="3" fillId="0" borderId="17" xfId="0" applyFont="1" applyBorder="1" applyAlignment="1">
      <alignment horizontal="left"/>
    </xf>
    <xf numFmtId="1" fontId="2" fillId="2" borderId="30" xfId="0" applyNumberFormat="1" applyFont="1" applyFill="1" applyBorder="1" applyAlignment="1">
      <alignment horizontal="center"/>
    </xf>
    <xf numFmtId="4" fontId="3" fillId="2" borderId="0" xfId="0" applyNumberFormat="1" applyFont="1" applyFill="1" applyAlignment="1">
      <alignment horizontal="center"/>
    </xf>
    <xf numFmtId="4" fontId="9" fillId="0" borderId="0" xfId="0" applyNumberFormat="1" applyFont="1" applyAlignment="1">
      <alignment horizontal="right"/>
    </xf>
    <xf numFmtId="1" fontId="9" fillId="0" borderId="0" xfId="0" applyNumberFormat="1" applyFont="1" applyAlignment="1">
      <alignment horizontal="center"/>
    </xf>
    <xf numFmtId="3" fontId="3" fillId="0" borderId="37" xfId="0" applyNumberFormat="1" applyFont="1" applyBorder="1" applyAlignment="1">
      <alignment horizontal="center"/>
    </xf>
    <xf numFmtId="3" fontId="8" fillId="0" borderId="37" xfId="0" applyNumberFormat="1" applyFont="1" applyBorder="1" applyAlignment="1">
      <alignment horizontal="center"/>
    </xf>
    <xf numFmtId="3" fontId="3" fillId="0" borderId="33" xfId="0" applyNumberFormat="1" applyFont="1" applyBorder="1" applyAlignment="1">
      <alignment horizontal="center"/>
    </xf>
    <xf numFmtId="3" fontId="8" fillId="0" borderId="24" xfId="0" applyNumberFormat="1" applyFont="1" applyBorder="1"/>
    <xf numFmtId="1" fontId="3" fillId="0" borderId="24" xfId="0" applyNumberFormat="1" applyFont="1" applyBorder="1" applyAlignment="1">
      <alignment horizontal="center"/>
    </xf>
    <xf numFmtId="164" fontId="3" fillId="0" borderId="24" xfId="0" applyNumberFormat="1" applyFont="1" applyBorder="1" applyAlignment="1">
      <alignment horizontal="center"/>
    </xf>
    <xf numFmtId="2" fontId="4" fillId="2" borderId="0" xfId="0" applyNumberFormat="1" applyFont="1" applyFill="1" applyAlignment="1">
      <alignment horizontal="center"/>
    </xf>
    <xf numFmtId="1" fontId="2" fillId="2" borderId="0" xfId="0" applyNumberFormat="1" applyFont="1" applyFill="1" applyAlignment="1">
      <alignment horizontal="center"/>
    </xf>
    <xf numFmtId="3" fontId="9" fillId="0" borderId="16" xfId="0" applyNumberFormat="1" applyFont="1" applyBorder="1"/>
    <xf numFmtId="4" fontId="9" fillId="5" borderId="14" xfId="0" applyNumberFormat="1" applyFont="1" applyFill="1" applyBorder="1" applyAlignment="1">
      <alignment horizontal="center" vertical="top" wrapText="1"/>
    </xf>
    <xf numFmtId="4" fontId="9" fillId="6" borderId="14" xfId="0" applyNumberFormat="1" applyFont="1" applyFill="1" applyBorder="1" applyAlignment="1">
      <alignment horizontal="center" wrapText="1"/>
    </xf>
    <xf numFmtId="4" fontId="9" fillId="7" borderId="17" xfId="0" applyNumberFormat="1" applyFont="1" applyFill="1" applyBorder="1" applyAlignment="1">
      <alignment horizontal="center" wrapText="1"/>
    </xf>
    <xf numFmtId="1" fontId="23" fillId="0" borderId="0" xfId="0" applyNumberFormat="1" applyFont="1"/>
    <xf numFmtId="4" fontId="24" fillId="0" borderId="50" xfId="0" applyNumberFormat="1" applyFont="1" applyBorder="1"/>
    <xf numFmtId="4" fontId="3" fillId="0" borderId="50" xfId="0" applyNumberFormat="1" applyFont="1" applyBorder="1"/>
    <xf numFmtId="4" fontId="8" fillId="0" borderId="51" xfId="0" applyNumberFormat="1" applyFont="1" applyBorder="1"/>
    <xf numFmtId="3" fontId="23" fillId="0" borderId="52" xfId="0" applyNumberFormat="1" applyFont="1" applyBorder="1"/>
    <xf numFmtId="0" fontId="3" fillId="0" borderId="52" xfId="0" applyFont="1" applyBorder="1"/>
    <xf numFmtId="0" fontId="2" fillId="0" borderId="52" xfId="0" applyFont="1" applyBorder="1" applyAlignment="1">
      <alignment horizontal="center"/>
    </xf>
    <xf numFmtId="1" fontId="24" fillId="0" borderId="0" xfId="0" applyNumberFormat="1" applyFont="1"/>
    <xf numFmtId="4" fontId="25" fillId="0" borderId="0" xfId="0" applyNumberFormat="1" applyFont="1" applyAlignment="1">
      <alignment horizontal="center"/>
    </xf>
    <xf numFmtId="4" fontId="24" fillId="0" borderId="0" xfId="0" applyNumberFormat="1" applyFont="1"/>
    <xf numFmtId="4" fontId="8" fillId="0" borderId="53" xfId="0" applyNumberFormat="1" applyFont="1" applyBorder="1"/>
    <xf numFmtId="3" fontId="23" fillId="0" borderId="0" xfId="0" applyNumberFormat="1" applyFont="1"/>
    <xf numFmtId="3" fontId="26" fillId="0" borderId="0" xfId="0" applyNumberFormat="1" applyFont="1"/>
    <xf numFmtId="0" fontId="22" fillId="0" borderId="0" xfId="0" applyFont="1" applyAlignment="1">
      <alignment horizontal="center"/>
    </xf>
    <xf numFmtId="164" fontId="25" fillId="0" borderId="0" xfId="0" applyNumberFormat="1" applyFont="1"/>
    <xf numFmtId="0" fontId="25" fillId="0" borderId="0" xfId="0" applyFont="1"/>
    <xf numFmtId="1" fontId="25" fillId="0" borderId="0" xfId="0" applyNumberFormat="1" applyFont="1" applyAlignment="1">
      <alignment horizontal="center"/>
    </xf>
    <xf numFmtId="164" fontId="25" fillId="0" borderId="0" xfId="0" applyNumberFormat="1" applyFont="1" applyAlignment="1">
      <alignment horizontal="center"/>
    </xf>
    <xf numFmtId="0" fontId="23" fillId="0" borderId="0" xfId="0" applyFont="1" applyAlignment="1">
      <alignment horizontal="left"/>
    </xf>
    <xf numFmtId="3" fontId="22" fillId="0" borderId="0" xfId="0" applyNumberFormat="1" applyFont="1" applyAlignment="1">
      <alignment horizontal="center"/>
    </xf>
    <xf numFmtId="3" fontId="18" fillId="0" borderId="0" xfId="0" applyNumberFormat="1" applyFont="1"/>
    <xf numFmtId="0" fontId="26" fillId="0" borderId="0" xfId="0" applyFont="1"/>
    <xf numFmtId="0" fontId="27" fillId="0" borderId="0" xfId="0" applyFont="1" applyAlignment="1">
      <alignment horizontal="center"/>
    </xf>
    <xf numFmtId="0" fontId="23" fillId="0" borderId="0" xfId="0" applyFont="1"/>
    <xf numFmtId="3" fontId="25" fillId="0" borderId="4" xfId="0" applyNumberFormat="1" applyFont="1" applyBorder="1"/>
    <xf numFmtId="3" fontId="25" fillId="0" borderId="54" xfId="0" applyNumberFormat="1" applyFont="1" applyBorder="1"/>
    <xf numFmtId="3" fontId="28" fillId="0" borderId="6" xfId="0" applyNumberFormat="1" applyFont="1" applyBorder="1"/>
    <xf numFmtId="3" fontId="25" fillId="0" borderId="6" xfId="0" applyNumberFormat="1" applyFont="1" applyBorder="1" applyAlignment="1">
      <alignment horizontal="right"/>
    </xf>
    <xf numFmtId="164" fontId="25" fillId="0" borderId="6" xfId="0" applyNumberFormat="1" applyFont="1" applyBorder="1" applyAlignment="1">
      <alignment horizontal="right"/>
    </xf>
    <xf numFmtId="0" fontId="25" fillId="0" borderId="6" xfId="0" applyFont="1" applyBorder="1"/>
    <xf numFmtId="164" fontId="25" fillId="0" borderId="6" xfId="0" applyNumberFormat="1" applyFont="1" applyBorder="1" applyAlignment="1">
      <alignment horizontal="center"/>
    </xf>
    <xf numFmtId="1" fontId="25" fillId="0" borderId="6" xfId="0" applyNumberFormat="1" applyFont="1" applyBorder="1" applyAlignment="1">
      <alignment horizontal="center"/>
    </xf>
    <xf numFmtId="0" fontId="29" fillId="0" borderId="6" xfId="0" applyFont="1" applyBorder="1"/>
    <xf numFmtId="0" fontId="30" fillId="0" borderId="7" xfId="0" applyFont="1" applyBorder="1" applyAlignment="1">
      <alignment horizontal="center"/>
    </xf>
    <xf numFmtId="3" fontId="25" fillId="0" borderId="0" xfId="0" applyNumberFormat="1" applyFont="1"/>
    <xf numFmtId="0" fontId="28" fillId="0" borderId="0" xfId="0" applyFont="1"/>
    <xf numFmtId="3" fontId="31" fillId="0" borderId="0" xfId="0" applyNumberFormat="1" applyFont="1" applyAlignment="1">
      <alignment horizontal="center"/>
    </xf>
    <xf numFmtId="3" fontId="28" fillId="0" borderId="0" xfId="0" applyNumberFormat="1" applyFont="1"/>
    <xf numFmtId="0" fontId="22" fillId="0" borderId="0" xfId="0" applyFont="1"/>
    <xf numFmtId="0" fontId="32" fillId="0" borderId="0" xfId="0" applyFont="1" applyAlignment="1">
      <alignment horizontal="center"/>
    </xf>
    <xf numFmtId="1" fontId="25" fillId="0" borderId="0" xfId="0" applyNumberFormat="1" applyFont="1"/>
    <xf numFmtId="3" fontId="31" fillId="0" borderId="0" xfId="0" applyNumberFormat="1" applyFont="1"/>
    <xf numFmtId="3" fontId="24" fillId="0" borderId="0" xfId="0" applyNumberFormat="1" applyFont="1" applyAlignment="1">
      <alignment horizontal="center"/>
    </xf>
    <xf numFmtId="3" fontId="3" fillId="0" borderId="0" xfId="0" applyNumberFormat="1" applyFont="1" applyAlignment="1">
      <alignment horizontal="center"/>
    </xf>
    <xf numFmtId="4" fontId="24" fillId="0" borderId="0" xfId="0" applyNumberFormat="1" applyFont="1" applyAlignment="1">
      <alignment horizontal="center"/>
    </xf>
    <xf numFmtId="3" fontId="25" fillId="0" borderId="14" xfId="0" applyNumberFormat="1" applyFont="1" applyBorder="1"/>
    <xf numFmtId="0" fontId="28" fillId="0" borderId="16" xfId="0" applyFont="1" applyBorder="1"/>
    <xf numFmtId="3" fontId="31" fillId="0" borderId="16" xfId="0" applyNumberFormat="1" applyFont="1" applyBorder="1"/>
    <xf numFmtId="3" fontId="25" fillId="0" borderId="16" xfId="0" applyNumberFormat="1" applyFont="1" applyBorder="1" applyAlignment="1">
      <alignment horizontal="right"/>
    </xf>
    <xf numFmtId="3" fontId="3" fillId="0" borderId="16" xfId="0" applyNumberFormat="1" applyFont="1" applyBorder="1" applyAlignment="1">
      <alignment horizontal="center"/>
    </xf>
    <xf numFmtId="0" fontId="25" fillId="0" borderId="16" xfId="0" applyFont="1" applyBorder="1"/>
    <xf numFmtId="164" fontId="9" fillId="0" borderId="16" xfId="0" applyNumberFormat="1" applyFont="1" applyBorder="1" applyAlignment="1">
      <alignment horizontal="center"/>
    </xf>
    <xf numFmtId="0" fontId="8" fillId="0" borderId="16" xfId="0" applyFont="1" applyBorder="1"/>
    <xf numFmtId="1" fontId="24" fillId="0" borderId="16" xfId="0" applyNumberFormat="1" applyFont="1" applyBorder="1" applyAlignment="1">
      <alignment horizontal="center"/>
    </xf>
    <xf numFmtId="0" fontId="25" fillId="0" borderId="16" xfId="0" applyFont="1" applyBorder="1" applyAlignment="1">
      <alignment horizontal="left"/>
    </xf>
    <xf numFmtId="4" fontId="24" fillId="0" borderId="0" xfId="0" applyNumberFormat="1" applyFont="1" applyAlignment="1">
      <alignment horizontal="left"/>
    </xf>
    <xf numFmtId="3" fontId="24" fillId="0" borderId="0" xfId="0" applyNumberFormat="1" applyFont="1"/>
    <xf numFmtId="3" fontId="33" fillId="0" borderId="0" xfId="0" applyNumberFormat="1" applyFont="1"/>
    <xf numFmtId="3" fontId="25" fillId="0" borderId="0" xfId="0" applyNumberFormat="1" applyFont="1" applyAlignment="1">
      <alignment horizontal="right"/>
    </xf>
    <xf numFmtId="164" fontId="9" fillId="0" borderId="0" xfId="0" applyNumberFormat="1" applyFont="1" applyAlignment="1">
      <alignment horizontal="center"/>
    </xf>
    <xf numFmtId="0" fontId="25" fillId="0" borderId="0" xfId="0" applyFont="1" applyAlignment="1">
      <alignment horizontal="right"/>
    </xf>
    <xf numFmtId="0" fontId="25" fillId="0" borderId="0" xfId="0" applyFont="1" applyAlignment="1">
      <alignment horizontal="left"/>
    </xf>
    <xf numFmtId="0" fontId="9" fillId="0" borderId="55" xfId="0" applyFont="1" applyBorder="1" applyAlignment="1">
      <alignment horizontal="center"/>
    </xf>
    <xf numFmtId="3" fontId="28" fillId="0" borderId="16" xfId="0" applyNumberFormat="1" applyFont="1" applyBorder="1"/>
    <xf numFmtId="0" fontId="25" fillId="0" borderId="16" xfId="0" applyFont="1" applyBorder="1" applyAlignment="1">
      <alignment horizontal="right"/>
    </xf>
    <xf numFmtId="1" fontId="25" fillId="0" borderId="16" xfId="0" applyNumberFormat="1" applyFont="1" applyBorder="1" applyAlignment="1">
      <alignment horizontal="center"/>
    </xf>
    <xf numFmtId="164" fontId="24" fillId="0" borderId="0" xfId="0" applyNumberFormat="1" applyFont="1" applyAlignment="1">
      <alignment horizontal="right"/>
    </xf>
    <xf numFmtId="1" fontId="24" fillId="0" borderId="0" xfId="0" applyNumberFormat="1" applyFont="1" applyAlignment="1">
      <alignment horizontal="center"/>
    </xf>
    <xf numFmtId="164" fontId="24" fillId="0" borderId="0" xfId="0" applyNumberFormat="1" applyFont="1" applyAlignment="1">
      <alignment horizontal="center"/>
    </xf>
    <xf numFmtId="0" fontId="24" fillId="0" borderId="0" xfId="0" applyFont="1"/>
    <xf numFmtId="0" fontId="13" fillId="0" borderId="0" xfId="0" applyFont="1" applyAlignment="1">
      <alignment horizontal="center"/>
    </xf>
    <xf numFmtId="164" fontId="25" fillId="0" borderId="16" xfId="0" applyNumberFormat="1" applyFont="1" applyBorder="1" applyAlignment="1">
      <alignment horizontal="center"/>
    </xf>
    <xf numFmtId="3" fontId="25" fillId="0" borderId="47" xfId="0" applyNumberFormat="1" applyFont="1" applyBorder="1"/>
    <xf numFmtId="164" fontId="25" fillId="0" borderId="0" xfId="0" applyNumberFormat="1" applyFont="1" applyAlignment="1">
      <alignment horizontal="right"/>
    </xf>
    <xf numFmtId="164" fontId="23" fillId="0" borderId="0" xfId="0" applyNumberFormat="1" applyFont="1" applyAlignment="1">
      <alignment horizontal="center"/>
    </xf>
    <xf numFmtId="3" fontId="25" fillId="0" borderId="18" xfId="0" applyNumberFormat="1" applyFont="1" applyBorder="1"/>
    <xf numFmtId="3" fontId="31" fillId="0" borderId="15" xfId="0" applyNumberFormat="1" applyFont="1" applyBorder="1"/>
    <xf numFmtId="164" fontId="25" fillId="0" borderId="16" xfId="0" applyNumberFormat="1" applyFont="1" applyBorder="1" applyAlignment="1">
      <alignment horizontal="right"/>
    </xf>
    <xf numFmtId="3" fontId="34" fillId="0" borderId="16" xfId="0" applyNumberFormat="1" applyFont="1" applyBorder="1"/>
    <xf numFmtId="164" fontId="25" fillId="0" borderId="16" xfId="0" applyNumberFormat="1" applyFont="1" applyBorder="1"/>
    <xf numFmtId="4" fontId="8" fillId="0" borderId="0" xfId="0" applyNumberFormat="1" applyFont="1"/>
    <xf numFmtId="0" fontId="31" fillId="0" borderId="47" xfId="0" applyFont="1" applyBorder="1"/>
    <xf numFmtId="164" fontId="23" fillId="0" borderId="47" xfId="0" applyNumberFormat="1" applyFont="1" applyBorder="1" applyAlignment="1">
      <alignment horizontal="center"/>
    </xf>
    <xf numFmtId="164" fontId="23" fillId="0" borderId="47" xfId="0" applyNumberFormat="1" applyFont="1" applyBorder="1"/>
    <xf numFmtId="4" fontId="23" fillId="0" borderId="47" xfId="0" applyNumberFormat="1" applyFont="1" applyBorder="1" applyAlignment="1">
      <alignment horizontal="center"/>
    </xf>
    <xf numFmtId="0" fontId="23" fillId="0" borderId="47" xfId="0" applyFont="1" applyBorder="1" applyAlignment="1">
      <alignment horizontal="right"/>
    </xf>
    <xf numFmtId="164" fontId="23" fillId="0" borderId="47" xfId="0" applyNumberFormat="1" applyFont="1" applyBorder="1" applyAlignment="1">
      <alignment horizontal="left"/>
    </xf>
    <xf numFmtId="1" fontId="23" fillId="0" borderId="47" xfId="0" applyNumberFormat="1" applyFont="1" applyBorder="1" applyAlignment="1">
      <alignment horizontal="center"/>
    </xf>
    <xf numFmtId="0" fontId="23" fillId="0" borderId="47" xfId="0" applyFont="1" applyBorder="1"/>
    <xf numFmtId="0" fontId="2" fillId="0" borderId="47" xfId="0" applyFont="1" applyBorder="1" applyAlignment="1">
      <alignment horizontal="center"/>
    </xf>
    <xf numFmtId="4" fontId="31" fillId="0" borderId="0" xfId="0" applyNumberFormat="1" applyFont="1" applyAlignment="1">
      <alignment horizontal="center"/>
    </xf>
    <xf numFmtId="164" fontId="23" fillId="0" borderId="0" xfId="0" applyNumberFormat="1" applyFont="1"/>
    <xf numFmtId="4" fontId="25" fillId="0" borderId="0" xfId="0" applyNumberFormat="1" applyFont="1"/>
    <xf numFmtId="4" fontId="23" fillId="0" borderId="0" xfId="0" applyNumberFormat="1" applyFont="1"/>
    <xf numFmtId="164" fontId="28" fillId="0" borderId="0" xfId="0" applyNumberFormat="1" applyFont="1"/>
    <xf numFmtId="1" fontId="23" fillId="0" borderId="0" xfId="0" applyNumberFormat="1" applyFont="1" applyAlignment="1">
      <alignment horizontal="center"/>
    </xf>
    <xf numFmtId="4" fontId="4" fillId="0" borderId="56" xfId="0" applyNumberFormat="1" applyFont="1" applyBorder="1"/>
    <xf numFmtId="0" fontId="4" fillId="0" borderId="56" xfId="0" applyFont="1" applyBorder="1"/>
    <xf numFmtId="164" fontId="4" fillId="0" borderId="56" xfId="0" applyNumberFormat="1" applyFont="1" applyBorder="1"/>
    <xf numFmtId="164" fontId="5" fillId="0" borderId="0" xfId="0" applyNumberFormat="1" applyFont="1"/>
    <xf numFmtId="4" fontId="23" fillId="0" borderId="0" xfId="0" applyNumberFormat="1" applyFont="1" applyAlignment="1">
      <alignment horizontal="left"/>
    </xf>
    <xf numFmtId="164" fontId="5" fillId="0" borderId="56" xfId="0" applyNumberFormat="1" applyFont="1" applyBorder="1"/>
    <xf numFmtId="0" fontId="4" fillId="2" borderId="56" xfId="0" applyFont="1" applyFill="1" applyBorder="1"/>
    <xf numFmtId="1" fontId="4" fillId="0" borderId="56" xfId="0" applyNumberFormat="1" applyFont="1" applyBorder="1" applyAlignment="1">
      <alignment horizontal="center"/>
    </xf>
    <xf numFmtId="164" fontId="4" fillId="0" borderId="56" xfId="0" applyNumberFormat="1" applyFont="1" applyBorder="1" applyAlignment="1">
      <alignment horizontal="center"/>
    </xf>
    <xf numFmtId="4" fontId="4" fillId="0" borderId="12" xfId="0" applyNumberFormat="1" applyFont="1" applyBorder="1"/>
    <xf numFmtId="164" fontId="5" fillId="0" borderId="12" xfId="0" applyNumberFormat="1" applyFont="1" applyBorder="1"/>
    <xf numFmtId="0" fontId="4" fillId="2" borderId="12" xfId="0" applyFont="1" applyFill="1" applyBorder="1"/>
    <xf numFmtId="0" fontId="12" fillId="0" borderId="0" xfId="0" applyFont="1"/>
    <xf numFmtId="4" fontId="5" fillId="0" borderId="12" xfId="0" applyNumberFormat="1" applyFont="1" applyBorder="1"/>
    <xf numFmtId="3" fontId="4" fillId="0" borderId="12" xfId="0" applyNumberFormat="1" applyFont="1" applyBorder="1" applyAlignment="1">
      <alignment horizontal="right"/>
    </xf>
    <xf numFmtId="164" fontId="4" fillId="3" borderId="56" xfId="0" applyNumberFormat="1" applyFont="1" applyFill="1" applyBorder="1"/>
    <xf numFmtId="9" fontId="3" fillId="0" borderId="0" xfId="0" applyNumberFormat="1" applyFont="1" applyAlignment="1">
      <alignment horizontal="center"/>
    </xf>
    <xf numFmtId="167" fontId="8" fillId="0" borderId="0" xfId="0" applyNumberFormat="1" applyFont="1" applyAlignment="1">
      <alignment horizontal="center"/>
    </xf>
    <xf numFmtId="0" fontId="3" fillId="0" borderId="0" xfId="0" applyFont="1" applyAlignment="1">
      <alignment horizontal="left"/>
    </xf>
    <xf numFmtId="168" fontId="3" fillId="0" borderId="0" xfId="0" applyNumberFormat="1" applyFont="1" applyAlignment="1">
      <alignment horizontal="center"/>
    </xf>
    <xf numFmtId="9" fontId="25" fillId="0" borderId="0" xfId="0" applyNumberFormat="1" applyFont="1" applyAlignment="1">
      <alignment horizontal="center"/>
    </xf>
    <xf numFmtId="9" fontId="9" fillId="0" borderId="16" xfId="0" applyNumberFormat="1" applyFont="1" applyBorder="1" applyAlignment="1">
      <alignment horizontal="center"/>
    </xf>
    <xf numFmtId="4" fontId="25" fillId="0" borderId="16" xfId="0" applyNumberFormat="1" applyFont="1" applyBorder="1" applyAlignment="1">
      <alignment horizontal="left"/>
    </xf>
    <xf numFmtId="167" fontId="24" fillId="0" borderId="16" xfId="0" applyNumberFormat="1" applyFont="1" applyBorder="1" applyAlignment="1">
      <alignment horizontal="left"/>
    </xf>
    <xf numFmtId="3" fontId="25" fillId="0" borderId="16" xfId="0" applyNumberFormat="1" applyFont="1" applyBorder="1" applyAlignment="1">
      <alignment horizontal="left"/>
    </xf>
    <xf numFmtId="1" fontId="25" fillId="0" borderId="16" xfId="0" applyNumberFormat="1" applyFont="1" applyBorder="1" applyAlignment="1">
      <alignment horizontal="left"/>
    </xf>
    <xf numFmtId="0" fontId="25" fillId="0" borderId="17" xfId="0" applyFont="1" applyBorder="1" applyAlignment="1">
      <alignment horizontal="left"/>
    </xf>
    <xf numFmtId="168" fontId="9" fillId="0" borderId="0" xfId="0" applyNumberFormat="1" applyFont="1" applyAlignment="1">
      <alignment horizontal="center"/>
    </xf>
    <xf numFmtId="0" fontId="25" fillId="0" borderId="0" xfId="0" applyFont="1" applyAlignment="1">
      <alignment horizontal="center"/>
    </xf>
    <xf numFmtId="3" fontId="23" fillId="0" borderId="0" xfId="0" applyNumberFormat="1" applyFont="1" applyAlignment="1">
      <alignment horizontal="center"/>
    </xf>
    <xf numFmtId="3" fontId="4" fillId="0" borderId="30" xfId="0" applyNumberFormat="1" applyFont="1" applyBorder="1" applyAlignment="1">
      <alignment horizontal="left"/>
    </xf>
    <xf numFmtId="4" fontId="35" fillId="0" borderId="0" xfId="0" applyNumberFormat="1" applyFont="1"/>
    <xf numFmtId="3" fontId="25" fillId="0" borderId="0" xfId="0" applyNumberFormat="1" applyFont="1" applyAlignment="1">
      <alignment horizontal="center"/>
    </xf>
    <xf numFmtId="0" fontId="4" fillId="0" borderId="30" xfId="0" applyFont="1" applyBorder="1" applyAlignment="1">
      <alignment horizontal="left"/>
    </xf>
    <xf numFmtId="4" fontId="35" fillId="0" borderId="0" xfId="0" applyNumberFormat="1" applyFont="1" applyAlignment="1">
      <alignment horizontal="right"/>
    </xf>
    <xf numFmtId="3" fontId="4" fillId="3" borderId="30" xfId="0" applyNumberFormat="1" applyFont="1" applyFill="1" applyBorder="1" applyAlignment="1">
      <alignment horizontal="left"/>
    </xf>
    <xf numFmtId="4" fontId="35" fillId="3" borderId="0" xfId="0" applyNumberFormat="1" applyFont="1" applyFill="1" applyAlignment="1">
      <alignment horizontal="right"/>
    </xf>
    <xf numFmtId="4" fontId="4" fillId="3" borderId="0" xfId="0" applyNumberFormat="1" applyFont="1" applyFill="1" applyAlignment="1">
      <alignment horizontal="right"/>
    </xf>
    <xf numFmtId="3" fontId="4" fillId="2" borderId="30" xfId="0" applyNumberFormat="1" applyFont="1" applyFill="1" applyBorder="1" applyAlignment="1">
      <alignment horizontal="left"/>
    </xf>
    <xf numFmtId="4" fontId="35" fillId="2" borderId="0" xfId="0" applyNumberFormat="1" applyFont="1" applyFill="1" applyAlignment="1">
      <alignment horizontal="right"/>
    </xf>
    <xf numFmtId="0" fontId="4" fillId="2" borderId="0" xfId="0" applyFont="1" applyFill="1" applyAlignment="1">
      <alignment horizontal="right"/>
    </xf>
    <xf numFmtId="4" fontId="4" fillId="2" borderId="0" xfId="0" applyNumberFormat="1" applyFont="1" applyFill="1" applyAlignment="1">
      <alignment horizontal="right"/>
    </xf>
    <xf numFmtId="0" fontId="4" fillId="2" borderId="0" xfId="0" applyFont="1" applyFill="1"/>
    <xf numFmtId="164" fontId="15" fillId="0" borderId="0" xfId="0" applyNumberFormat="1" applyFont="1" applyAlignment="1">
      <alignment horizontal="center"/>
    </xf>
    <xf numFmtId="3" fontId="15" fillId="0" borderId="0" xfId="0" applyNumberFormat="1" applyFont="1" applyAlignment="1">
      <alignment horizontal="center"/>
    </xf>
    <xf numFmtId="4" fontId="15" fillId="0" borderId="0" xfId="0" applyNumberFormat="1" applyFont="1" applyAlignment="1">
      <alignment horizontal="right"/>
    </xf>
    <xf numFmtId="4" fontId="15" fillId="0" borderId="0" xfId="0" applyNumberFormat="1" applyFont="1"/>
    <xf numFmtId="3" fontId="31" fillId="0" borderId="30" xfId="0" applyNumberFormat="1" applyFont="1" applyBorder="1"/>
    <xf numFmtId="3" fontId="15" fillId="0" borderId="0" xfId="0" applyNumberFormat="1" applyFont="1" applyAlignment="1">
      <alignment horizontal="right"/>
    </xf>
    <xf numFmtId="3" fontId="15" fillId="0" borderId="0" xfId="0" applyNumberFormat="1" applyFont="1"/>
    <xf numFmtId="3" fontId="36" fillId="0" borderId="0" xfId="0" applyNumberFormat="1" applyFont="1" applyAlignment="1">
      <alignment horizontal="right"/>
    </xf>
    <xf numFmtId="4" fontId="37" fillId="0" borderId="0" xfId="0" applyNumberFormat="1" applyFont="1"/>
    <xf numFmtId="3" fontId="38" fillId="0" borderId="0" xfId="0" applyNumberFormat="1" applyFont="1"/>
    <xf numFmtId="4" fontId="35" fillId="0" borderId="0" xfId="0" applyNumberFormat="1" applyFont="1" applyAlignment="1">
      <alignment horizontal="center"/>
    </xf>
    <xf numFmtId="3" fontId="39" fillId="0" borderId="0" xfId="0" applyNumberFormat="1" applyFont="1" applyAlignment="1">
      <alignment horizontal="right"/>
    </xf>
    <xf numFmtId="0" fontId="39" fillId="0" borderId="0" xfId="0" applyFont="1" applyAlignment="1">
      <alignment horizontal="center"/>
    </xf>
    <xf numFmtId="3" fontId="4" fillId="0" borderId="0" xfId="0" applyNumberFormat="1" applyFont="1" applyAlignment="1">
      <alignment horizontal="left"/>
    </xf>
    <xf numFmtId="4" fontId="35" fillId="2" borderId="0" xfId="0" applyNumberFormat="1" applyFont="1" applyFill="1"/>
    <xf numFmtId="4" fontId="35" fillId="3" borderId="0" xfId="0" applyNumberFormat="1" applyFont="1" applyFill="1"/>
    <xf numFmtId="4" fontId="4" fillId="3" borderId="0" xfId="0" applyNumberFormat="1" applyFont="1" applyFill="1"/>
    <xf numFmtId="3" fontId="40" fillId="0" borderId="0" xfId="0" applyNumberFormat="1" applyFont="1"/>
    <xf numFmtId="1" fontId="4" fillId="0" borderId="30" xfId="0" applyNumberFormat="1" applyFont="1" applyBorder="1" applyAlignment="1">
      <alignment horizontal="left"/>
    </xf>
    <xf numFmtId="1" fontId="4" fillId="2" borderId="0" xfId="0" applyNumberFormat="1" applyFont="1" applyFill="1"/>
    <xf numFmtId="3" fontId="3" fillId="10" borderId="30" xfId="0" applyNumberFormat="1" applyFont="1" applyFill="1" applyBorder="1" applyAlignment="1">
      <alignment horizontal="left"/>
    </xf>
    <xf numFmtId="4" fontId="35" fillId="10" borderId="0" xfId="0" applyNumberFormat="1" applyFont="1" applyFill="1"/>
    <xf numFmtId="0" fontId="4" fillId="10" borderId="0" xfId="0" applyFont="1" applyFill="1"/>
    <xf numFmtId="4" fontId="4" fillId="10" borderId="0" xfId="0" applyNumberFormat="1" applyFont="1" applyFill="1"/>
    <xf numFmtId="3" fontId="3" fillId="0" borderId="0" xfId="0" applyNumberFormat="1" applyFont="1" applyAlignment="1">
      <alignment horizontal="left"/>
    </xf>
    <xf numFmtId="0" fontId="3" fillId="11" borderId="30" xfId="0" applyFont="1" applyFill="1" applyBorder="1"/>
    <xf numFmtId="0" fontId="4" fillId="11" borderId="0" xfId="0" applyFont="1" applyFill="1"/>
    <xf numFmtId="4" fontId="4" fillId="11" borderId="0" xfId="0" applyNumberFormat="1" applyFont="1" applyFill="1"/>
    <xf numFmtId="0" fontId="3" fillId="2" borderId="30" xfId="0" applyFont="1" applyFill="1" applyBorder="1"/>
    <xf numFmtId="3" fontId="9" fillId="0" borderId="0" xfId="0" applyNumberFormat="1" applyFont="1" applyAlignment="1">
      <alignment horizontal="center"/>
    </xf>
    <xf numFmtId="0" fontId="3" fillId="3" borderId="30" xfId="0" applyFont="1" applyFill="1" applyBorder="1"/>
    <xf numFmtId="1" fontId="9" fillId="2" borderId="0" xfId="0" applyNumberFormat="1" applyFont="1" applyFill="1" applyAlignment="1">
      <alignment horizontal="center"/>
    </xf>
    <xf numFmtId="1" fontId="9" fillId="3" borderId="0" xfId="0" applyNumberFormat="1" applyFont="1" applyFill="1" applyAlignment="1">
      <alignment horizontal="center"/>
    </xf>
    <xf numFmtId="1" fontId="9" fillId="9" borderId="0" xfId="0" applyNumberFormat="1" applyFont="1" applyFill="1" applyAlignment="1">
      <alignment horizontal="center"/>
    </xf>
    <xf numFmtId="1" fontId="9" fillId="13" borderId="0" xfId="0" applyNumberFormat="1" applyFont="1" applyFill="1" applyAlignment="1">
      <alignment horizontal="center"/>
    </xf>
    <xf numFmtId="3" fontId="9" fillId="14" borderId="0" xfId="0" applyNumberFormat="1" applyFont="1" applyFill="1" applyAlignment="1">
      <alignment horizontal="center"/>
    </xf>
    <xf numFmtId="3" fontId="9" fillId="10" borderId="0" xfId="0" applyNumberFormat="1" applyFont="1" applyFill="1" applyAlignment="1">
      <alignment horizontal="center"/>
    </xf>
    <xf numFmtId="0" fontId="3" fillId="9" borderId="30" xfId="0" applyFont="1" applyFill="1" applyBorder="1"/>
    <xf numFmtId="4" fontId="35" fillId="13" borderId="0" xfId="0" applyNumberFormat="1" applyFont="1" applyFill="1"/>
    <xf numFmtId="0" fontId="4" fillId="13" borderId="0" xfId="0" applyFont="1" applyFill="1"/>
    <xf numFmtId="4" fontId="4" fillId="13" borderId="0" xfId="0" applyNumberFormat="1" applyFont="1" applyFill="1"/>
    <xf numFmtId="3" fontId="3" fillId="13" borderId="30" xfId="0" applyNumberFormat="1" applyFont="1" applyFill="1" applyBorder="1" applyAlignment="1">
      <alignment horizontal="left"/>
    </xf>
    <xf numFmtId="4" fontId="4" fillId="14" borderId="0" xfId="0" applyNumberFormat="1" applyFont="1" applyFill="1"/>
    <xf numFmtId="0" fontId="4" fillId="14" borderId="0" xfId="0" applyFont="1" applyFill="1"/>
    <xf numFmtId="0" fontId="3" fillId="14" borderId="30" xfId="0" applyFont="1" applyFill="1" applyBorder="1"/>
    <xf numFmtId="0" fontId="3" fillId="10" borderId="30" xfId="0" applyFont="1" applyFill="1" applyBorder="1"/>
    <xf numFmtId="3" fontId="3" fillId="2" borderId="30" xfId="0" applyNumberFormat="1" applyFont="1" applyFill="1" applyBorder="1" applyAlignment="1">
      <alignment horizontal="left"/>
    </xf>
    <xf numFmtId="0" fontId="3" fillId="11" borderId="30" xfId="0" applyFont="1" applyFill="1" applyBorder="1" applyAlignment="1">
      <alignment horizontal="center"/>
    </xf>
    <xf numFmtId="0" fontId="3" fillId="2" borderId="30" xfId="0" applyFont="1" applyFill="1" applyBorder="1" applyAlignment="1">
      <alignment horizontal="center"/>
    </xf>
    <xf numFmtId="0" fontId="3" fillId="3" borderId="30" xfId="0" applyFont="1" applyFill="1" applyBorder="1" applyAlignment="1">
      <alignment horizontal="center"/>
    </xf>
    <xf numFmtId="3" fontId="3" fillId="9" borderId="30" xfId="0" applyNumberFormat="1" applyFont="1" applyFill="1" applyBorder="1" applyAlignment="1">
      <alignment horizontal="center"/>
    </xf>
    <xf numFmtId="4" fontId="4" fillId="9" borderId="0" xfId="0" applyNumberFormat="1" applyFont="1" applyFill="1"/>
    <xf numFmtId="0" fontId="4" fillId="9" borderId="0" xfId="0" applyFont="1" applyFill="1"/>
    <xf numFmtId="0" fontId="41" fillId="0" borderId="0" xfId="0" applyFont="1" applyAlignment="1">
      <alignment horizontal="center"/>
    </xf>
    <xf numFmtId="4" fontId="31" fillId="0" borderId="30" xfId="0" applyNumberFormat="1" applyFont="1" applyBorder="1" applyAlignment="1">
      <alignment vertical="center"/>
    </xf>
    <xf numFmtId="1" fontId="2" fillId="2" borderId="0" xfId="0" applyNumberFormat="1" applyFont="1" applyFill="1"/>
    <xf numFmtId="1" fontId="2" fillId="3" borderId="0" xfId="0" applyNumberFormat="1" applyFont="1" applyFill="1"/>
    <xf numFmtId="1" fontId="2" fillId="9" borderId="0" xfId="0" applyNumberFormat="1" applyFont="1" applyFill="1"/>
    <xf numFmtId="4" fontId="31" fillId="0" borderId="30" xfId="0" applyNumberFormat="1" applyFont="1" applyBorder="1"/>
    <xf numFmtId="3" fontId="3" fillId="11" borderId="30" xfId="0" applyNumberFormat="1" applyFont="1" applyFill="1" applyBorder="1" applyAlignment="1">
      <alignment horizontal="left"/>
    </xf>
    <xf numFmtId="4" fontId="35" fillId="11" borderId="0" xfId="0" applyNumberFormat="1" applyFont="1" applyFill="1"/>
    <xf numFmtId="3" fontId="3" fillId="3" borderId="30" xfId="0" applyNumberFormat="1" applyFont="1" applyFill="1" applyBorder="1" applyAlignment="1">
      <alignment horizontal="left"/>
    </xf>
    <xf numFmtId="3" fontId="3" fillId="9" borderId="30" xfId="0" applyNumberFormat="1" applyFont="1" applyFill="1" applyBorder="1" applyAlignment="1">
      <alignment horizontal="left"/>
    </xf>
    <xf numFmtId="4" fontId="35" fillId="9" borderId="0" xfId="0" applyNumberFormat="1" applyFont="1" applyFill="1"/>
    <xf numFmtId="3" fontId="4" fillId="4" borderId="30" xfId="0" applyNumberFormat="1" applyFont="1" applyFill="1" applyBorder="1" applyAlignment="1">
      <alignment horizontal="left"/>
    </xf>
    <xf numFmtId="4" fontId="35" fillId="4" borderId="0" xfId="0" applyNumberFormat="1" applyFont="1" applyFill="1"/>
    <xf numFmtId="0" fontId="4" fillId="4" borderId="0" xfId="0" applyFont="1" applyFill="1"/>
    <xf numFmtId="4" fontId="4" fillId="4" borderId="0" xfId="0" applyNumberFormat="1" applyFont="1" applyFill="1"/>
    <xf numFmtId="0" fontId="4" fillId="0" borderId="0" xfId="0" applyFont="1" applyAlignment="1">
      <alignment vertical="center" wrapText="1"/>
    </xf>
    <xf numFmtId="0" fontId="4" fillId="0" borderId="30" xfId="0" applyFont="1" applyBorder="1" applyAlignment="1">
      <alignment vertical="center" wrapText="1"/>
    </xf>
    <xf numFmtId="0" fontId="4" fillId="0" borderId="30" xfId="0" applyFont="1" applyBorder="1"/>
    <xf numFmtId="3" fontId="4" fillId="10" borderId="30" xfId="0" applyNumberFormat="1" applyFont="1" applyFill="1" applyBorder="1" applyAlignment="1">
      <alignment horizontal="left"/>
    </xf>
    <xf numFmtId="4" fontId="35" fillId="10" borderId="0" xfId="0" applyNumberFormat="1" applyFont="1" applyFill="1" applyAlignment="1">
      <alignment horizontal="right"/>
    </xf>
    <xf numFmtId="0" fontId="4" fillId="10" borderId="0" xfId="0" applyFont="1" applyFill="1" applyAlignment="1">
      <alignment horizontal="right"/>
    </xf>
    <xf numFmtId="4" fontId="4" fillId="10" borderId="0" xfId="0" applyNumberFormat="1" applyFont="1" applyFill="1" applyAlignment="1">
      <alignment horizontal="right"/>
    </xf>
    <xf numFmtId="3" fontId="4" fillId="3" borderId="0" xfId="0" applyNumberFormat="1" applyFont="1" applyFill="1"/>
    <xf numFmtId="3" fontId="4" fillId="9" borderId="30" xfId="0" applyNumberFormat="1" applyFont="1" applyFill="1" applyBorder="1" applyAlignment="1">
      <alignment horizontal="left"/>
    </xf>
    <xf numFmtId="3" fontId="4" fillId="9" borderId="0" xfId="0" applyNumberFormat="1" applyFont="1" applyFill="1"/>
    <xf numFmtId="3" fontId="2" fillId="2" borderId="30" xfId="0" applyNumberFormat="1" applyFont="1" applyFill="1" applyBorder="1" applyAlignment="1">
      <alignment horizontal="left"/>
    </xf>
    <xf numFmtId="3" fontId="2" fillId="3" borderId="30" xfId="0" applyNumberFormat="1" applyFont="1" applyFill="1" applyBorder="1" applyAlignment="1">
      <alignment horizontal="left"/>
    </xf>
    <xf numFmtId="1" fontId="2" fillId="3" borderId="0" xfId="0" applyNumberFormat="1" applyFont="1" applyFill="1" applyAlignment="1">
      <alignment horizontal="left"/>
    </xf>
    <xf numFmtId="3" fontId="2" fillId="4" borderId="30" xfId="0" applyNumberFormat="1" applyFont="1" applyFill="1" applyBorder="1" applyAlignment="1">
      <alignment horizontal="left"/>
    </xf>
    <xf numFmtId="1" fontId="2" fillId="4" borderId="0" xfId="0" applyNumberFormat="1" applyFont="1" applyFill="1" applyAlignment="1">
      <alignment horizontal="left"/>
    </xf>
    <xf numFmtId="3" fontId="2" fillId="0" borderId="30" xfId="0" applyNumberFormat="1" applyFont="1" applyBorder="1" applyAlignment="1">
      <alignment horizontal="right"/>
    </xf>
    <xf numFmtId="3" fontId="42" fillId="0" borderId="30" xfId="0" applyNumberFormat="1" applyFont="1" applyBorder="1" applyAlignment="1">
      <alignment horizontal="left"/>
    </xf>
    <xf numFmtId="3" fontId="31" fillId="0" borderId="30" xfId="0" applyNumberFormat="1" applyFont="1" applyBorder="1" applyAlignment="1">
      <alignment horizontal="left"/>
    </xf>
    <xf numFmtId="0" fontId="35" fillId="0" borderId="0" xfId="0" applyFont="1"/>
    <xf numFmtId="0" fontId="3" fillId="0" borderId="30" xfId="0" applyFont="1" applyBorder="1"/>
    <xf numFmtId="4" fontId="10" fillId="0" borderId="18" xfId="0" applyNumberFormat="1" applyFont="1" applyBorder="1" applyAlignment="1">
      <alignment horizontal="center" vertical="center" wrapText="1"/>
    </xf>
    <xf numFmtId="4" fontId="9" fillId="15" borderId="18" xfId="0" applyNumberFormat="1" applyFont="1" applyFill="1" applyBorder="1" applyAlignment="1">
      <alignment horizontal="center" vertical="center" wrapText="1"/>
    </xf>
    <xf numFmtId="3" fontId="3" fillId="15" borderId="14" xfId="0" applyNumberFormat="1" applyFont="1" applyFill="1" applyBorder="1" applyAlignment="1">
      <alignment horizontal="right"/>
    </xf>
    <xf numFmtId="3" fontId="4" fillId="15" borderId="8" xfId="0" applyNumberFormat="1" applyFont="1" applyFill="1" applyBorder="1" applyAlignment="1">
      <alignment horizontal="right"/>
    </xf>
    <xf numFmtId="3" fontId="4" fillId="15" borderId="10" xfId="0" applyNumberFormat="1" applyFont="1" applyFill="1" applyBorder="1" applyAlignment="1">
      <alignment horizontal="right"/>
    </xf>
    <xf numFmtId="3" fontId="3" fillId="15" borderId="4" xfId="0" applyNumberFormat="1" applyFont="1" applyFill="1" applyBorder="1" applyAlignment="1">
      <alignment horizontal="right"/>
    </xf>
    <xf numFmtId="4" fontId="9" fillId="16" borderId="18" xfId="0" applyNumberFormat="1" applyFont="1" applyFill="1" applyBorder="1" applyAlignment="1">
      <alignment horizontal="center" vertical="center" wrapText="1"/>
    </xf>
    <xf numFmtId="3" fontId="3" fillId="16" borderId="14" xfId="0" applyNumberFormat="1" applyFont="1" applyFill="1" applyBorder="1" applyAlignment="1">
      <alignment horizontal="right"/>
    </xf>
    <xf numFmtId="3" fontId="4" fillId="16" borderId="8" xfId="0" applyNumberFormat="1" applyFont="1" applyFill="1" applyBorder="1" applyAlignment="1">
      <alignment horizontal="right"/>
    </xf>
    <xf numFmtId="3" fontId="4" fillId="16" borderId="10" xfId="0" applyNumberFormat="1" applyFont="1" applyFill="1" applyBorder="1" applyAlignment="1">
      <alignment horizontal="right"/>
    </xf>
    <xf numFmtId="3" fontId="4" fillId="16" borderId="11" xfId="0" applyNumberFormat="1" applyFont="1" applyFill="1" applyBorder="1" applyAlignment="1">
      <alignment horizontal="right"/>
    </xf>
    <xf numFmtId="3" fontId="3" fillId="16" borderId="4" xfId="0" applyNumberFormat="1" applyFont="1" applyFill="1" applyBorder="1" applyAlignment="1">
      <alignment horizontal="right"/>
    </xf>
    <xf numFmtId="0" fontId="43" fillId="0" borderId="0" xfId="0" applyFont="1" applyAlignment="1">
      <alignment horizontal="center"/>
    </xf>
    <xf numFmtId="4" fontId="9" fillId="17" borderId="18" xfId="0" applyNumberFormat="1" applyFont="1" applyFill="1" applyBorder="1" applyAlignment="1">
      <alignment horizontal="center" vertical="center" wrapText="1"/>
    </xf>
    <xf numFmtId="3" fontId="3" fillId="17" borderId="14" xfId="0" applyNumberFormat="1" applyFont="1" applyFill="1" applyBorder="1" applyAlignment="1">
      <alignment horizontal="right"/>
    </xf>
    <xf numFmtId="3" fontId="4" fillId="17" borderId="8" xfId="0" applyNumberFormat="1" applyFont="1" applyFill="1" applyBorder="1" applyAlignment="1">
      <alignment horizontal="right"/>
    </xf>
    <xf numFmtId="3" fontId="4" fillId="17" borderId="10" xfId="0" applyNumberFormat="1" applyFont="1" applyFill="1" applyBorder="1" applyAlignment="1">
      <alignment horizontal="right"/>
    </xf>
    <xf numFmtId="3" fontId="4" fillId="17" borderId="11" xfId="0" applyNumberFormat="1" applyFont="1" applyFill="1" applyBorder="1" applyAlignment="1">
      <alignment horizontal="right"/>
    </xf>
    <xf numFmtId="3" fontId="3" fillId="17" borderId="4" xfId="0" applyNumberFormat="1" applyFont="1" applyFill="1" applyBorder="1" applyAlignment="1">
      <alignment horizontal="right"/>
    </xf>
    <xf numFmtId="3" fontId="4" fillId="0" borderId="57" xfId="0" applyNumberFormat="1" applyFont="1" applyBorder="1" applyAlignment="1">
      <alignment horizontal="right"/>
    </xf>
    <xf numFmtId="4" fontId="9" fillId="18" borderId="18" xfId="0" applyNumberFormat="1" applyFont="1" applyFill="1" applyBorder="1" applyAlignment="1">
      <alignment horizontal="center" vertical="center" wrapText="1"/>
    </xf>
    <xf numFmtId="3" fontId="3" fillId="18" borderId="14" xfId="0" applyNumberFormat="1" applyFont="1" applyFill="1" applyBorder="1" applyAlignment="1">
      <alignment horizontal="right"/>
    </xf>
    <xf numFmtId="3" fontId="4" fillId="18" borderId="8" xfId="0" applyNumberFormat="1" applyFont="1" applyFill="1" applyBorder="1" applyAlignment="1">
      <alignment horizontal="right"/>
    </xf>
    <xf numFmtId="3" fontId="4" fillId="18" borderId="10" xfId="0" applyNumberFormat="1" applyFont="1" applyFill="1" applyBorder="1" applyAlignment="1">
      <alignment horizontal="right"/>
    </xf>
    <xf numFmtId="3" fontId="3" fillId="18" borderId="4" xfId="0" applyNumberFormat="1" applyFont="1" applyFill="1" applyBorder="1" applyAlignment="1">
      <alignment horizontal="right"/>
    </xf>
    <xf numFmtId="4" fontId="9" fillId="19" borderId="18" xfId="0" applyNumberFormat="1" applyFont="1" applyFill="1" applyBorder="1" applyAlignment="1">
      <alignment horizontal="center" vertical="center" wrapText="1"/>
    </xf>
    <xf numFmtId="3" fontId="3" fillId="19" borderId="14" xfId="0" applyNumberFormat="1" applyFont="1" applyFill="1" applyBorder="1" applyAlignment="1">
      <alignment horizontal="right"/>
    </xf>
    <xf numFmtId="3" fontId="4" fillId="19" borderId="8" xfId="0" applyNumberFormat="1" applyFont="1" applyFill="1" applyBorder="1" applyAlignment="1">
      <alignment horizontal="right"/>
    </xf>
    <xf numFmtId="3" fontId="4" fillId="19" borderId="10" xfId="0" applyNumberFormat="1" applyFont="1" applyFill="1" applyBorder="1" applyAlignment="1">
      <alignment horizontal="right"/>
    </xf>
    <xf numFmtId="3" fontId="3" fillId="19" borderId="4" xfId="0" applyNumberFormat="1" applyFont="1" applyFill="1" applyBorder="1" applyAlignment="1">
      <alignment horizontal="right"/>
    </xf>
    <xf numFmtId="4" fontId="9" fillId="20" borderId="18" xfId="0" applyNumberFormat="1" applyFont="1" applyFill="1" applyBorder="1" applyAlignment="1">
      <alignment horizontal="center" vertical="center" wrapText="1"/>
    </xf>
    <xf numFmtId="4" fontId="9" fillId="21" borderId="18" xfId="0" applyNumberFormat="1" applyFont="1" applyFill="1" applyBorder="1" applyAlignment="1">
      <alignment horizontal="center" vertical="center" wrapText="1"/>
    </xf>
    <xf numFmtId="4" fontId="9" fillId="22" borderId="18" xfId="0" applyNumberFormat="1" applyFont="1" applyFill="1" applyBorder="1" applyAlignment="1">
      <alignment horizontal="center" vertical="center" wrapText="1"/>
    </xf>
    <xf numFmtId="0" fontId="4" fillId="0" borderId="19" xfId="0" applyFont="1" applyBorder="1"/>
    <xf numFmtId="1" fontId="4" fillId="0" borderId="47" xfId="0" applyNumberFormat="1" applyFont="1" applyBorder="1" applyAlignment="1">
      <alignment horizontal="center"/>
    </xf>
    <xf numFmtId="0" fontId="4" fillId="0" borderId="43" xfId="0" applyFont="1" applyBorder="1"/>
    <xf numFmtId="1" fontId="4" fillId="0" borderId="30" xfId="0" applyNumberFormat="1" applyFont="1" applyBorder="1" applyAlignment="1">
      <alignment horizontal="center"/>
    </xf>
    <xf numFmtId="164" fontId="4" fillId="0" borderId="9" xfId="0" applyNumberFormat="1" applyFont="1" applyBorder="1"/>
    <xf numFmtId="3" fontId="31" fillId="0" borderId="30" xfId="0" applyNumberFormat="1" applyFont="1" applyBorder="1" applyAlignment="1">
      <alignment horizontal="left" vertical="center" wrapText="1"/>
    </xf>
    <xf numFmtId="0" fontId="4" fillId="0" borderId="0" xfId="0" applyFont="1" applyAlignment="1">
      <alignment vertical="center" wrapText="1"/>
    </xf>
    <xf numFmtId="0" fontId="4" fillId="0" borderId="30" xfId="0" applyFont="1" applyBorder="1" applyAlignment="1">
      <alignment vertical="center" wrapText="1"/>
    </xf>
    <xf numFmtId="3" fontId="4" fillId="2" borderId="30" xfId="0" applyNumberFormat="1" applyFont="1" applyFill="1" applyBorder="1" applyAlignment="1">
      <alignment horizontal="left" vertical="center" wrapText="1"/>
    </xf>
    <xf numFmtId="3" fontId="4" fillId="3" borderId="30" xfId="0" applyNumberFormat="1" applyFont="1" applyFill="1" applyBorder="1" applyAlignment="1">
      <alignment horizontal="left" vertical="center" wrapText="1"/>
    </xf>
    <xf numFmtId="164" fontId="4" fillId="0" borderId="47" xfId="0" applyNumberFormat="1" applyFont="1" applyBorder="1" applyAlignment="1">
      <alignment horizontal="right" wrapText="1"/>
    </xf>
    <xf numFmtId="0" fontId="4" fillId="0" borderId="47" xfId="0" applyFont="1" applyBorder="1" applyAlignment="1">
      <alignment horizontal="right" wrapText="1"/>
    </xf>
    <xf numFmtId="3" fontId="26" fillId="0" borderId="30" xfId="0" applyNumberFormat="1" applyFont="1" applyBorder="1" applyAlignment="1">
      <alignment horizontal="left" wrapText="1"/>
    </xf>
    <xf numFmtId="0" fontId="4" fillId="0" borderId="0" xfId="0" applyFont="1" applyAlignment="1">
      <alignment wrapText="1"/>
    </xf>
    <xf numFmtId="3" fontId="4" fillId="11" borderId="30" xfId="0" applyNumberFormat="1" applyFont="1" applyFill="1" applyBorder="1" applyAlignment="1">
      <alignment horizontal="left" vertical="center" wrapText="1"/>
    </xf>
    <xf numFmtId="1" fontId="3" fillId="19" borderId="59" xfId="0" applyNumberFormat="1" applyFont="1" applyFill="1" applyBorder="1" applyAlignment="1">
      <alignment horizontal="center" vertical="center"/>
    </xf>
    <xf numFmtId="1" fontId="4" fillId="6" borderId="30" xfId="0" applyNumberFormat="1" applyFont="1" applyFill="1" applyBorder="1" applyAlignment="1">
      <alignment horizontal="center" vertical="center"/>
    </xf>
    <xf numFmtId="1" fontId="4" fillId="6" borderId="9" xfId="0" applyNumberFormat="1" applyFont="1" applyFill="1" applyBorder="1" applyAlignment="1">
      <alignment horizontal="center" vertical="center"/>
    </xf>
    <xf numFmtId="1" fontId="4" fillId="6" borderId="43" xfId="0" applyNumberFormat="1" applyFont="1" applyFill="1" applyBorder="1" applyAlignment="1">
      <alignment horizontal="center" vertical="center"/>
    </xf>
    <xf numFmtId="1" fontId="4" fillId="6" borderId="45" xfId="0" applyNumberFormat="1" applyFont="1" applyFill="1" applyBorder="1" applyAlignment="1">
      <alignment horizontal="center" vertical="center"/>
    </xf>
    <xf numFmtId="164" fontId="4" fillId="6" borderId="47" xfId="0" applyNumberFormat="1" applyFont="1" applyFill="1" applyBorder="1"/>
    <xf numFmtId="164" fontId="4" fillId="6" borderId="58" xfId="0" applyNumberFormat="1" applyFont="1" applyFill="1" applyBorder="1"/>
    <xf numFmtId="164" fontId="4" fillId="6" borderId="42" xfId="0" applyNumberFormat="1" applyFont="1" applyFill="1" applyBorder="1"/>
    <xf numFmtId="164" fontId="4" fillId="6" borderId="45" xfId="0" applyNumberFormat="1" applyFont="1" applyFill="1" applyBorder="1"/>
    <xf numFmtId="164" fontId="3" fillId="0" borderId="17" xfId="0" applyNumberFormat="1" applyFont="1" applyBorder="1" applyAlignment="1">
      <alignment horizontal="center"/>
    </xf>
    <xf numFmtId="164" fontId="3" fillId="0" borderId="16" xfId="0" applyNumberFormat="1" applyFont="1" applyBorder="1" applyAlignment="1">
      <alignment horizontal="center"/>
    </xf>
    <xf numFmtId="164" fontId="3" fillId="0" borderId="15" xfId="0" applyNumberFormat="1" applyFont="1" applyBorder="1" applyAlignment="1">
      <alignment horizontal="center"/>
    </xf>
    <xf numFmtId="1" fontId="3" fillId="21" borderId="59" xfId="0" applyNumberFormat="1" applyFont="1" applyFill="1" applyBorder="1" applyAlignment="1">
      <alignment horizontal="center" vertical="center"/>
    </xf>
    <xf numFmtId="1" fontId="3" fillId="16" borderId="59" xfId="0" applyNumberFormat="1" applyFont="1" applyFill="1" applyBorder="1" applyAlignment="1">
      <alignment horizontal="center" vertical="center"/>
    </xf>
    <xf numFmtId="1" fontId="3" fillId="20" borderId="59" xfId="0" applyNumberFormat="1" applyFont="1" applyFill="1" applyBorder="1" applyAlignment="1">
      <alignment horizontal="center" vertical="center"/>
    </xf>
    <xf numFmtId="1" fontId="3" fillId="22" borderId="59" xfId="0" applyNumberFormat="1" applyFont="1" applyFill="1" applyBorder="1" applyAlignment="1">
      <alignment horizontal="center" vertical="center"/>
    </xf>
    <xf numFmtId="164" fontId="3" fillId="20" borderId="56" xfId="0" applyNumberFormat="1" applyFont="1" applyFill="1" applyBorder="1"/>
    <xf numFmtId="164" fontId="3" fillId="21" borderId="56" xfId="0" applyNumberFormat="1" applyFont="1" applyFill="1" applyBorder="1"/>
    <xf numFmtId="164" fontId="3" fillId="16" borderId="56" xfId="0" applyNumberFormat="1" applyFont="1" applyFill="1" applyBorder="1"/>
    <xf numFmtId="164" fontId="3" fillId="19" borderId="56" xfId="0" applyNumberFormat="1" applyFont="1" applyFill="1" applyBorder="1"/>
    <xf numFmtId="164" fontId="3" fillId="22" borderId="56" xfId="0" applyNumberFormat="1" applyFont="1" applyFill="1" applyBorder="1"/>
    <xf numFmtId="164" fontId="4" fillId="21" borderId="12" xfId="0" applyNumberFormat="1" applyFont="1" applyFill="1" applyBorder="1" applyAlignment="1">
      <alignment horizontal="center"/>
    </xf>
    <xf numFmtId="164" fontId="4" fillId="16" borderId="12" xfId="0" applyNumberFormat="1" applyFont="1" applyFill="1" applyBorder="1" applyAlignment="1">
      <alignment horizontal="center"/>
    </xf>
    <xf numFmtId="164" fontId="4" fillId="20" borderId="12" xfId="0" applyNumberFormat="1" applyFont="1" applyFill="1" applyBorder="1" applyAlignment="1">
      <alignment horizontal="center"/>
    </xf>
    <xf numFmtId="164" fontId="4" fillId="22" borderId="12" xfId="0" applyNumberFormat="1" applyFont="1" applyFill="1" applyBorder="1" applyAlignment="1">
      <alignment horizontal="center"/>
    </xf>
    <xf numFmtId="164" fontId="4" fillId="19" borderId="12" xfId="0" applyNumberFormat="1" applyFont="1" applyFill="1" applyBorder="1" applyAlignment="1">
      <alignment horizontal="center"/>
    </xf>
  </cellXfs>
  <cellStyles count="3">
    <cellStyle name="Lien hypertexte" xfId="2" builtinId="8"/>
    <cellStyle name="Milliers" xfId="1" builtinId="3"/>
    <cellStyle name="Normal" xfId="0" builtinId="0"/>
  </cellStyles>
  <dxfs count="0"/>
  <tableStyles count="0" defaultTableStyle="TableStyleMedium2" defaultPivotStyle="PivotStyleLight16"/>
  <colors>
    <mruColors>
      <color rgb="FFC00000"/>
      <color rgb="FFA02B93"/>
      <color rgb="FF47D359"/>
      <color rgb="FF83C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0</xdr:rowOff>
    </xdr:from>
    <xdr:to>
      <xdr:col>2</xdr:col>
      <xdr:colOff>250825</xdr:colOff>
      <xdr:row>4</xdr:row>
      <xdr:rowOff>38100</xdr:rowOff>
    </xdr:to>
    <xdr:pic>
      <xdr:nvPicPr>
        <xdr:cNvPr id="4" name="Picture 1" descr="Logo Schweizerische Eidgenossenschaft">
          <a:extLst>
            <a:ext uri="{FF2B5EF4-FFF2-40B4-BE49-F238E27FC236}">
              <a16:creationId xmlns:a16="http://schemas.microsoft.com/office/drawing/2014/main" id="{B83F8012-C0B0-4D42-A4D4-6675717280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8000" y="203200"/>
          <a:ext cx="3222625"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xdr:row>
      <xdr:rowOff>0</xdr:rowOff>
    </xdr:from>
    <xdr:to>
      <xdr:col>2</xdr:col>
      <xdr:colOff>250825</xdr:colOff>
      <xdr:row>4</xdr:row>
      <xdr:rowOff>38100</xdr:rowOff>
    </xdr:to>
    <xdr:pic>
      <xdr:nvPicPr>
        <xdr:cNvPr id="2" name="Picture 1" descr="Logo Schweizerische Eidgenossenschaft">
          <a:extLst>
            <a:ext uri="{FF2B5EF4-FFF2-40B4-BE49-F238E27FC236}">
              <a16:creationId xmlns:a16="http://schemas.microsoft.com/office/drawing/2014/main" id="{DE67E5A5-0B15-4F47-BBB8-B12D66DC95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8000" y="203200"/>
          <a:ext cx="3222625"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1</xdr:row>
      <xdr:rowOff>0</xdr:rowOff>
    </xdr:from>
    <xdr:to>
      <xdr:col>2</xdr:col>
      <xdr:colOff>250825</xdr:colOff>
      <xdr:row>4</xdr:row>
      <xdr:rowOff>38100</xdr:rowOff>
    </xdr:to>
    <xdr:pic>
      <xdr:nvPicPr>
        <xdr:cNvPr id="2" name="Picture 1" descr="Logo Schweizerische Eidgenossenschaft">
          <a:extLst>
            <a:ext uri="{FF2B5EF4-FFF2-40B4-BE49-F238E27FC236}">
              <a16:creationId xmlns:a16="http://schemas.microsoft.com/office/drawing/2014/main" id="{502FE9AF-7EEC-2E42-90B7-FDB0D52A0A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8000" y="203200"/>
          <a:ext cx="3222625" cy="6477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xdr:colOff>
      <xdr:row>1</xdr:row>
      <xdr:rowOff>0</xdr:rowOff>
    </xdr:from>
    <xdr:to>
      <xdr:col>2</xdr:col>
      <xdr:colOff>250825</xdr:colOff>
      <xdr:row>4</xdr:row>
      <xdr:rowOff>38100</xdr:rowOff>
    </xdr:to>
    <xdr:pic>
      <xdr:nvPicPr>
        <xdr:cNvPr id="2" name="Picture 1" descr="Logo Schweizerische Eidgenossenschaft">
          <a:extLst>
            <a:ext uri="{FF2B5EF4-FFF2-40B4-BE49-F238E27FC236}">
              <a16:creationId xmlns:a16="http://schemas.microsoft.com/office/drawing/2014/main" id="{9D6A374D-A1FF-C44C-B40C-10D9AE11C5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8000" y="203200"/>
          <a:ext cx="3222625" cy="6477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xdr:colOff>
      <xdr:row>1</xdr:row>
      <xdr:rowOff>0</xdr:rowOff>
    </xdr:from>
    <xdr:to>
      <xdr:col>2</xdr:col>
      <xdr:colOff>250825</xdr:colOff>
      <xdr:row>4</xdr:row>
      <xdr:rowOff>38100</xdr:rowOff>
    </xdr:to>
    <xdr:pic>
      <xdr:nvPicPr>
        <xdr:cNvPr id="2" name="Picture 1" descr="Logo Schweizerische Eidgenossenschaft">
          <a:extLst>
            <a:ext uri="{FF2B5EF4-FFF2-40B4-BE49-F238E27FC236}">
              <a16:creationId xmlns:a16="http://schemas.microsoft.com/office/drawing/2014/main" id="{8BE76A8E-B1D0-4D42-8EB5-0EC46ABCEB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8000" y="203200"/>
          <a:ext cx="3222625"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focal.ch/FMC/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focal.ch/FMC/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focal.ch/FMC/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focal.ch/FMC/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focal.ch/FMC/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7C8C-E3A1-7B45-8894-7D6D087AA72C}">
  <sheetPr>
    <tabColor theme="4" tint="0.59999389629810485"/>
  </sheetPr>
  <dimension ref="A1:AC991"/>
  <sheetViews>
    <sheetView zoomScaleNormal="100" workbookViewId="0">
      <selection activeCell="H15" sqref="H15"/>
    </sheetView>
  </sheetViews>
  <sheetFormatPr baseColWidth="10" defaultRowHeight="16" x14ac:dyDescent="0.2"/>
  <cols>
    <col min="1" max="1" width="6.5" style="12" customWidth="1"/>
    <col min="2" max="2" width="39.1640625" style="9" customWidth="1"/>
    <col min="3" max="3" width="10" style="10" customWidth="1"/>
    <col min="4" max="4" width="6.83203125" style="11" customWidth="1"/>
    <col min="5" max="5" width="4" style="10" customWidth="1"/>
    <col min="6" max="6" width="8.1640625" style="9" customWidth="1"/>
    <col min="7" max="7" width="7.5" style="8" customWidth="1"/>
    <col min="8" max="8" width="12.1640625" style="7" customWidth="1"/>
    <col min="9" max="9" width="28.83203125" style="7" customWidth="1"/>
    <col min="10" max="10" width="0.5" style="6" hidden="1" customWidth="1"/>
    <col min="11" max="11" width="12.1640625" style="5" hidden="1" customWidth="1"/>
    <col min="12" max="12" width="12.33203125" style="5" customWidth="1"/>
    <col min="13" max="14" width="11.6640625" style="4" customWidth="1"/>
    <col min="15" max="15" width="4" style="3" customWidth="1"/>
    <col min="16" max="16" width="4" style="2" customWidth="1"/>
    <col min="17" max="17" width="3.6640625" style="1" customWidth="1"/>
    <col min="18" max="18" width="3.5" style="1" customWidth="1"/>
    <col min="19" max="20" width="4" style="1" customWidth="1"/>
    <col min="21" max="21" width="2.5" style="1" customWidth="1"/>
    <col min="22" max="22" width="8" style="7" customWidth="1"/>
    <col min="23" max="23" width="8" style="164" customWidth="1"/>
    <col min="24" max="24" width="12.33203125" style="524" customWidth="1"/>
    <col min="25" max="25" width="12.33203125" style="499" customWidth="1"/>
    <col min="26" max="26" width="12.33203125" style="9" customWidth="1"/>
    <col min="27" max="27" width="12.33203125" style="5" customWidth="1"/>
    <col min="28" max="28" width="13.33203125" style="5"/>
    <col min="29" max="29" width="15.83203125" style="9" customWidth="1"/>
  </cols>
  <sheetData>
    <row r="1" spans="1:29" x14ac:dyDescent="0.2">
      <c r="B1" s="387"/>
      <c r="C1" s="467"/>
      <c r="D1" s="446"/>
      <c r="E1" s="467"/>
      <c r="F1" s="395"/>
      <c r="G1" s="395"/>
      <c r="H1" s="395"/>
      <c r="I1" s="395"/>
      <c r="J1" s="407"/>
      <c r="K1" s="465"/>
      <c r="L1" s="465"/>
      <c r="M1" s="496"/>
      <c r="O1" s="432"/>
      <c r="Q1" s="372"/>
      <c r="R1" s="372"/>
      <c r="S1" s="372"/>
      <c r="T1" s="372"/>
      <c r="U1" s="372"/>
      <c r="V1" s="383"/>
      <c r="W1" s="497"/>
      <c r="X1" s="498"/>
    </row>
    <row r="2" spans="1:29" x14ac:dyDescent="0.2">
      <c r="B2" s="387"/>
      <c r="C2" s="467"/>
      <c r="D2" s="446"/>
      <c r="E2" s="467"/>
      <c r="F2" s="395"/>
      <c r="G2" s="395"/>
      <c r="H2" s="395"/>
      <c r="I2" s="395"/>
      <c r="J2" s="407"/>
      <c r="K2" s="465"/>
      <c r="L2" s="465"/>
      <c r="M2" s="496"/>
      <c r="O2" s="432"/>
      <c r="Q2" s="372"/>
      <c r="R2" s="372"/>
      <c r="S2" s="372"/>
      <c r="T2" s="372"/>
      <c r="U2" s="372"/>
      <c r="V2" s="383"/>
      <c r="W2" s="497"/>
      <c r="X2" s="498"/>
    </row>
    <row r="3" spans="1:29" x14ac:dyDescent="0.2">
      <c r="B3" s="387"/>
      <c r="C3" s="467"/>
      <c r="D3" s="446"/>
      <c r="E3" s="467"/>
      <c r="F3" s="395"/>
      <c r="G3" s="395"/>
      <c r="H3" s="395"/>
      <c r="I3" s="395"/>
      <c r="J3" s="407"/>
      <c r="K3" s="465"/>
      <c r="L3" s="465"/>
      <c r="M3" s="496"/>
      <c r="O3" s="432"/>
      <c r="Q3" s="372"/>
      <c r="R3" s="372"/>
      <c r="S3" s="372"/>
      <c r="T3" s="372"/>
      <c r="U3" s="372"/>
      <c r="V3" s="383"/>
      <c r="W3" s="497"/>
      <c r="X3" s="498"/>
    </row>
    <row r="4" spans="1:29" x14ac:dyDescent="0.2">
      <c r="B4" s="387"/>
      <c r="C4" s="467"/>
      <c r="D4" s="446"/>
      <c r="E4" s="467"/>
      <c r="F4" s="395"/>
      <c r="G4" s="395"/>
      <c r="H4" s="395"/>
      <c r="I4" s="395"/>
      <c r="J4" s="407"/>
      <c r="K4" s="465"/>
      <c r="L4" s="465"/>
      <c r="M4" s="496"/>
      <c r="N4" s="496"/>
      <c r="O4" s="432"/>
      <c r="Q4" s="372"/>
      <c r="R4" s="372"/>
      <c r="S4" s="372"/>
      <c r="T4" s="372"/>
      <c r="U4" s="372"/>
      <c r="V4" s="383"/>
      <c r="W4" s="497"/>
      <c r="X4" s="498"/>
    </row>
    <row r="5" spans="1:29" x14ac:dyDescent="0.2">
      <c r="B5" s="387"/>
      <c r="C5" s="467"/>
      <c r="D5" s="446"/>
      <c r="E5" s="467"/>
      <c r="F5" s="395"/>
      <c r="G5" s="395"/>
      <c r="H5" s="395"/>
      <c r="I5" s="395"/>
      <c r="J5" s="407"/>
      <c r="K5" s="465"/>
      <c r="L5" s="465"/>
      <c r="M5" s="496"/>
      <c r="N5" s="496"/>
      <c r="O5" s="432"/>
      <c r="Q5" s="372"/>
      <c r="R5" s="372"/>
      <c r="S5" s="372"/>
      <c r="T5" s="372"/>
      <c r="U5" s="372"/>
      <c r="V5" s="383"/>
      <c r="W5" s="497"/>
      <c r="X5" s="498"/>
    </row>
    <row r="6" spans="1:29" x14ac:dyDescent="0.2">
      <c r="A6" s="495"/>
      <c r="B6" s="494"/>
      <c r="C6" s="437"/>
      <c r="D6" s="443"/>
      <c r="E6" s="493"/>
      <c r="F6" s="426"/>
      <c r="G6" s="48"/>
      <c r="H6" s="443" t="s">
        <v>535</v>
      </c>
      <c r="I6" s="492"/>
      <c r="J6" s="491"/>
      <c r="K6" s="490"/>
      <c r="L6" s="490"/>
      <c r="M6" s="489"/>
      <c r="N6" s="489"/>
      <c r="O6" s="380"/>
      <c r="Q6" s="388"/>
      <c r="R6" s="388"/>
      <c r="S6" s="388"/>
      <c r="T6" s="388"/>
      <c r="U6" s="388"/>
      <c r="V6" s="500"/>
      <c r="W6" s="500"/>
      <c r="X6" s="501"/>
      <c r="Y6" s="502"/>
      <c r="Z6" s="24"/>
      <c r="AA6" s="15"/>
      <c r="AB6" s="15"/>
    </row>
    <row r="7" spans="1:29" x14ac:dyDescent="0.2">
      <c r="A7" s="487"/>
      <c r="B7" s="72"/>
      <c r="C7" s="121"/>
      <c r="D7" s="75"/>
      <c r="E7" s="273"/>
      <c r="F7" s="72"/>
      <c r="G7" s="611" t="s">
        <v>626</v>
      </c>
      <c r="H7" s="72"/>
      <c r="I7" s="415"/>
      <c r="J7" s="485"/>
      <c r="K7" s="3"/>
      <c r="L7" s="3"/>
      <c r="M7" s="484"/>
      <c r="N7" s="488"/>
      <c r="P7" s="18"/>
      <c r="Q7" s="121"/>
      <c r="R7" s="121"/>
      <c r="S7" s="121"/>
      <c r="T7" s="121"/>
      <c r="U7" s="121"/>
      <c r="V7" s="415"/>
      <c r="W7" s="415"/>
      <c r="X7" s="498"/>
      <c r="Y7" s="97"/>
      <c r="Z7" s="24"/>
      <c r="AA7" s="15"/>
      <c r="AB7" s="15"/>
    </row>
    <row r="8" spans="1:29" x14ac:dyDescent="0.2">
      <c r="A8" s="487"/>
      <c r="B8" s="486"/>
      <c r="C8" s="121"/>
      <c r="D8" s="75"/>
      <c r="E8" s="273"/>
      <c r="F8" s="72"/>
      <c r="G8" s="97" t="s">
        <v>627</v>
      </c>
      <c r="H8" s="72"/>
      <c r="I8" s="415"/>
      <c r="J8" s="485"/>
      <c r="K8" s="3"/>
      <c r="L8" s="3"/>
      <c r="M8" s="484"/>
      <c r="N8" s="488"/>
      <c r="P8" s="18"/>
      <c r="Q8" s="121"/>
      <c r="R8" s="121"/>
      <c r="S8" s="121"/>
      <c r="T8" s="121"/>
      <c r="U8" s="121"/>
      <c r="V8" s="415"/>
      <c r="W8" s="415"/>
      <c r="X8" s="498"/>
      <c r="Y8" s="164"/>
      <c r="Z8" s="24"/>
      <c r="AA8" s="15"/>
      <c r="AB8" s="15"/>
    </row>
    <row r="9" spans="1:29" x14ac:dyDescent="0.2">
      <c r="A9" s="487"/>
      <c r="B9" s="486"/>
      <c r="C9" s="121"/>
      <c r="D9" s="75"/>
      <c r="E9" s="273"/>
      <c r="F9" s="72"/>
      <c r="G9" s="97"/>
      <c r="H9" s="72"/>
      <c r="I9" s="415"/>
      <c r="J9" s="485"/>
      <c r="K9" s="3"/>
      <c r="L9" s="3"/>
      <c r="M9" s="484"/>
      <c r="N9" s="488"/>
      <c r="P9" s="18"/>
      <c r="Q9" s="121"/>
      <c r="R9" s="121"/>
      <c r="S9" s="121"/>
      <c r="T9" s="121"/>
      <c r="U9" s="121"/>
      <c r="V9" s="415"/>
      <c r="W9" s="415"/>
      <c r="X9" s="498"/>
      <c r="Y9" s="164"/>
      <c r="Z9" s="24"/>
      <c r="AA9" s="15"/>
      <c r="AB9" s="15"/>
    </row>
    <row r="10" spans="1:29" x14ac:dyDescent="0.2">
      <c r="A10" s="487"/>
      <c r="B10" s="486"/>
      <c r="C10" s="121"/>
      <c r="D10" s="75"/>
      <c r="E10" s="273"/>
      <c r="F10" s="72"/>
      <c r="G10" s="97"/>
      <c r="H10" s="72"/>
      <c r="I10" s="415"/>
      <c r="J10" s="485"/>
      <c r="K10" s="3"/>
      <c r="L10" s="3"/>
      <c r="M10" s="484"/>
      <c r="N10" s="464"/>
      <c r="P10" s="18"/>
      <c r="Q10" s="121"/>
      <c r="R10" s="121"/>
      <c r="S10" s="121"/>
      <c r="T10" s="121"/>
      <c r="U10" s="121"/>
      <c r="V10" s="415"/>
      <c r="W10" s="415"/>
      <c r="X10" s="498"/>
      <c r="Y10" s="164"/>
      <c r="Z10" s="24"/>
      <c r="AA10" s="15"/>
      <c r="AB10" s="15"/>
    </row>
    <row r="11" spans="1:29" x14ac:dyDescent="0.2">
      <c r="A11" s="97"/>
      <c r="B11" s="469" t="s">
        <v>73</v>
      </c>
      <c r="C11" s="475"/>
      <c r="D11" s="476"/>
      <c r="E11" s="475"/>
      <c r="F11" s="469"/>
      <c r="G11" s="469"/>
      <c r="H11" s="664" t="s">
        <v>623</v>
      </c>
      <c r="I11" s="470"/>
      <c r="J11" s="473"/>
      <c r="K11" s="468"/>
      <c r="L11" s="468"/>
      <c r="M11" s="85"/>
      <c r="N11" s="464"/>
      <c r="P11" s="18"/>
      <c r="Q11" s="22"/>
      <c r="R11" s="22"/>
      <c r="S11" s="22"/>
      <c r="T11" s="22"/>
      <c r="U11" s="22"/>
      <c r="X11" s="498"/>
      <c r="Y11" s="502"/>
      <c r="Z11" s="24"/>
      <c r="AA11" s="15"/>
      <c r="AB11" s="15"/>
    </row>
    <row r="12" spans="1:29" x14ac:dyDescent="0.2">
      <c r="A12" s="97"/>
      <c r="B12" s="469" t="s">
        <v>534</v>
      </c>
      <c r="C12" s="475"/>
      <c r="D12" s="476"/>
      <c r="E12" s="475"/>
      <c r="F12" s="469"/>
      <c r="G12" s="469"/>
      <c r="H12" s="470" t="s">
        <v>525</v>
      </c>
      <c r="I12" s="470"/>
      <c r="J12" s="473"/>
      <c r="K12" s="468"/>
      <c r="L12" s="468"/>
      <c r="M12" s="85"/>
      <c r="N12" s="464"/>
      <c r="P12" s="18"/>
      <c r="Q12" s="22"/>
      <c r="R12" s="22"/>
      <c r="S12" s="22"/>
      <c r="T12" s="22"/>
      <c r="U12" s="22"/>
      <c r="X12" s="498"/>
      <c r="Y12" s="502"/>
      <c r="Z12" s="24"/>
      <c r="AA12" s="15"/>
      <c r="AB12" s="15"/>
    </row>
    <row r="13" spans="1:29" x14ac:dyDescent="0.2">
      <c r="A13" s="97"/>
      <c r="B13" s="469" t="s">
        <v>72</v>
      </c>
      <c r="C13" s="475"/>
      <c r="D13" s="476"/>
      <c r="E13" s="475"/>
      <c r="F13" s="469"/>
      <c r="G13" s="469"/>
      <c r="H13" s="470" t="s">
        <v>525</v>
      </c>
      <c r="I13" s="470"/>
      <c r="J13" s="473"/>
      <c r="K13" s="468"/>
      <c r="L13" s="468"/>
      <c r="M13" s="85"/>
      <c r="N13" s="464"/>
      <c r="P13" s="18"/>
      <c r="Q13" s="22"/>
      <c r="R13" s="22"/>
      <c r="S13" s="22"/>
      <c r="T13" s="22"/>
      <c r="U13" s="22"/>
      <c r="X13" s="498"/>
      <c r="Y13" s="502"/>
      <c r="Z13" s="24"/>
      <c r="AA13" s="15"/>
      <c r="AB13" s="15"/>
    </row>
    <row r="14" spans="1:29" x14ac:dyDescent="0.2">
      <c r="A14" s="97"/>
      <c r="B14" s="469" t="s">
        <v>533</v>
      </c>
      <c r="C14" s="475"/>
      <c r="D14" s="476"/>
      <c r="E14" s="475"/>
      <c r="F14" s="469"/>
      <c r="G14" s="469"/>
      <c r="H14" s="483" t="s">
        <v>525</v>
      </c>
      <c r="I14" s="470"/>
      <c r="J14" s="473"/>
      <c r="K14" s="468"/>
      <c r="L14" s="468"/>
      <c r="M14" s="85"/>
      <c r="N14" s="464"/>
      <c r="P14" s="18"/>
      <c r="Q14" s="22"/>
      <c r="R14" s="22"/>
      <c r="S14" s="22"/>
      <c r="T14" s="22"/>
      <c r="U14" s="22"/>
      <c r="X14" s="503" t="s">
        <v>536</v>
      </c>
      <c r="Y14" s="504"/>
      <c r="Z14" s="172"/>
      <c r="AA14" s="505"/>
      <c r="AB14" s="505"/>
      <c r="AC14" s="242"/>
    </row>
    <row r="15" spans="1:29" x14ac:dyDescent="0.2">
      <c r="A15" s="97"/>
      <c r="B15" s="469" t="s">
        <v>58</v>
      </c>
      <c r="C15" s="475"/>
      <c r="D15" s="476"/>
      <c r="E15" s="475"/>
      <c r="F15" s="469"/>
      <c r="G15" s="469"/>
      <c r="H15" s="470" t="s">
        <v>525</v>
      </c>
      <c r="I15" s="470"/>
      <c r="J15" s="473"/>
      <c r="K15" s="468"/>
      <c r="L15" s="468"/>
      <c r="M15" s="85"/>
      <c r="N15" s="464"/>
      <c r="P15" s="18"/>
      <c r="Q15" s="22"/>
      <c r="R15" s="22"/>
      <c r="S15" s="22"/>
      <c r="T15" s="22"/>
      <c r="U15" s="22"/>
      <c r="X15" s="498"/>
      <c r="Y15" s="502"/>
      <c r="Z15" s="24"/>
      <c r="AA15" s="15"/>
      <c r="AB15" s="15"/>
    </row>
    <row r="16" spans="1:29" x14ac:dyDescent="0.2">
      <c r="A16" s="97"/>
      <c r="B16" s="469" t="s">
        <v>532</v>
      </c>
      <c r="C16" s="475"/>
      <c r="D16" s="476"/>
      <c r="E16" s="475"/>
      <c r="F16" s="469"/>
      <c r="G16" s="469"/>
      <c r="H16" s="470" t="s">
        <v>525</v>
      </c>
      <c r="I16" s="470"/>
      <c r="J16" s="473"/>
      <c r="K16" s="468"/>
      <c r="L16" s="468"/>
      <c r="M16" s="85"/>
      <c r="N16" s="464"/>
      <c r="P16" s="18"/>
      <c r="Q16" s="22"/>
      <c r="R16" s="22"/>
      <c r="S16" s="22"/>
      <c r="T16" s="22"/>
      <c r="U16" s="22"/>
      <c r="X16" s="498"/>
      <c r="Y16" s="502"/>
      <c r="Z16" s="24"/>
      <c r="AA16" s="15"/>
      <c r="AB16" s="15"/>
    </row>
    <row r="17" spans="1:29" x14ac:dyDescent="0.2">
      <c r="A17" s="97"/>
      <c r="B17" s="469" t="s">
        <v>531</v>
      </c>
      <c r="C17" s="475"/>
      <c r="D17" s="476"/>
      <c r="E17" s="475"/>
      <c r="F17" s="469"/>
      <c r="G17" s="474"/>
      <c r="H17" s="470" t="s">
        <v>525</v>
      </c>
      <c r="I17" s="470"/>
      <c r="J17" s="473"/>
      <c r="K17" s="468"/>
      <c r="L17" s="468"/>
      <c r="M17" s="85"/>
      <c r="N17" s="464"/>
      <c r="P17" s="18"/>
      <c r="Q17" s="22"/>
      <c r="R17" s="22"/>
      <c r="S17" s="22"/>
      <c r="T17" s="22"/>
      <c r="U17" s="22"/>
      <c r="X17" s="506" t="s">
        <v>537</v>
      </c>
      <c r="Y17" s="507"/>
      <c r="Z17" s="508"/>
      <c r="AA17" s="509"/>
      <c r="AB17" s="509"/>
      <c r="AC17" s="510"/>
    </row>
    <row r="18" spans="1:29" x14ac:dyDescent="0.2">
      <c r="A18" s="97"/>
      <c r="B18" s="43" t="s">
        <v>530</v>
      </c>
      <c r="C18" s="70"/>
      <c r="D18" s="69"/>
      <c r="E18" s="70"/>
      <c r="F18" s="43"/>
      <c r="G18" s="482">
        <v>0</v>
      </c>
      <c r="H18" s="477" t="s">
        <v>529</v>
      </c>
      <c r="I18" s="477"/>
      <c r="J18" s="481"/>
      <c r="K18" s="477"/>
      <c r="L18" s="477"/>
      <c r="M18" s="72"/>
      <c r="N18" s="387"/>
      <c r="P18" s="18"/>
      <c r="Q18" s="22"/>
      <c r="R18" s="22"/>
      <c r="S18" s="22"/>
      <c r="T18" s="22"/>
      <c r="U18" s="22"/>
      <c r="X18" s="498"/>
      <c r="Y18" s="502"/>
      <c r="Z18" s="24"/>
      <c r="AA18" s="15"/>
      <c r="AB18" s="15"/>
    </row>
    <row r="19" spans="1:29" x14ac:dyDescent="0.2">
      <c r="A19" s="97"/>
      <c r="B19" s="480" t="s">
        <v>528</v>
      </c>
      <c r="C19" s="70"/>
      <c r="D19" s="69"/>
      <c r="E19" s="70"/>
      <c r="F19" s="43"/>
      <c r="G19" s="479">
        <v>0</v>
      </c>
      <c r="H19" s="42" t="s">
        <v>527</v>
      </c>
      <c r="I19" s="42"/>
      <c r="J19" s="478"/>
      <c r="K19" s="477"/>
      <c r="L19" s="477"/>
      <c r="M19" s="85"/>
      <c r="N19" s="464"/>
      <c r="P19" s="18"/>
      <c r="Q19" s="22"/>
      <c r="R19" s="22"/>
      <c r="S19" s="22"/>
      <c r="T19" s="22"/>
      <c r="U19" s="22"/>
      <c r="X19" s="506" t="s">
        <v>538</v>
      </c>
      <c r="Y19" s="507"/>
      <c r="Z19" s="508"/>
      <c r="AA19" s="509"/>
      <c r="AB19" s="509"/>
      <c r="AC19" s="510"/>
    </row>
    <row r="20" spans="1:29" x14ac:dyDescent="0.2">
      <c r="A20" s="97"/>
      <c r="B20" s="469"/>
      <c r="C20" s="475"/>
      <c r="D20" s="476"/>
      <c r="E20" s="475"/>
      <c r="F20" s="469"/>
      <c r="G20" s="474">
        <f>G19*5</f>
        <v>0</v>
      </c>
      <c r="H20" s="470" t="s">
        <v>130</v>
      </c>
      <c r="I20" s="470"/>
      <c r="J20" s="473"/>
      <c r="K20" s="468"/>
      <c r="L20" s="468"/>
      <c r="M20" s="72"/>
      <c r="N20" s="72"/>
      <c r="P20" s="18"/>
      <c r="Q20" s="22"/>
      <c r="R20" s="22"/>
      <c r="S20" s="22"/>
      <c r="T20" s="22"/>
      <c r="U20" s="15"/>
      <c r="X20" s="506" t="s">
        <v>539</v>
      </c>
      <c r="Y20" s="507"/>
      <c r="Z20" s="508"/>
      <c r="AA20" s="509"/>
      <c r="AB20" s="509"/>
      <c r="AC20" s="510"/>
    </row>
    <row r="21" spans="1:29" x14ac:dyDescent="0.2">
      <c r="A21" s="97"/>
      <c r="B21" s="43" t="s">
        <v>526</v>
      </c>
      <c r="C21" s="70"/>
      <c r="D21" s="69"/>
      <c r="E21" s="70"/>
      <c r="F21" s="43"/>
      <c r="G21" s="43"/>
      <c r="H21" s="42" t="s">
        <v>525</v>
      </c>
      <c r="I21" s="42"/>
      <c r="J21" s="478">
        <v>10</v>
      </c>
      <c r="K21" s="477"/>
      <c r="L21" s="477"/>
      <c r="M21" s="302"/>
      <c r="N21" s="472"/>
      <c r="P21" s="18"/>
      <c r="Q21" s="22"/>
      <c r="R21" s="22"/>
      <c r="S21" s="22"/>
      <c r="T21" s="22"/>
      <c r="U21" s="22"/>
      <c r="X21" s="498"/>
      <c r="Y21" s="502"/>
      <c r="Z21" s="24"/>
      <c r="AA21" s="15"/>
      <c r="AB21" s="15"/>
    </row>
    <row r="22" spans="1:29" x14ac:dyDescent="0.2">
      <c r="A22" s="97"/>
      <c r="B22" s="43" t="s">
        <v>524</v>
      </c>
      <c r="C22" s="475"/>
      <c r="D22" s="476"/>
      <c r="E22" s="475"/>
      <c r="F22" s="469"/>
      <c r="G22" s="474">
        <v>0</v>
      </c>
      <c r="H22" s="470" t="s">
        <v>4</v>
      </c>
      <c r="I22" s="470"/>
      <c r="J22" s="473"/>
      <c r="K22" s="468"/>
      <c r="L22" s="468"/>
      <c r="M22" s="85"/>
      <c r="N22" s="472"/>
      <c r="P22" s="18"/>
      <c r="Q22" s="22"/>
      <c r="R22" s="22"/>
      <c r="S22" s="22"/>
      <c r="T22" s="22"/>
      <c r="U22" s="22"/>
      <c r="X22" s="506" t="s">
        <v>540</v>
      </c>
      <c r="Y22" s="507"/>
      <c r="Z22" s="508"/>
      <c r="AA22" s="509"/>
      <c r="AB22" s="509"/>
      <c r="AC22" s="510"/>
    </row>
    <row r="23" spans="1:29" x14ac:dyDescent="0.2">
      <c r="A23" s="97"/>
      <c r="C23" s="18"/>
      <c r="D23" s="23"/>
      <c r="E23" s="18"/>
      <c r="G23" s="9"/>
      <c r="H23" s="8"/>
      <c r="I23" s="8"/>
      <c r="J23" s="471"/>
      <c r="M23" s="85"/>
      <c r="N23" s="464"/>
      <c r="P23" s="18"/>
      <c r="Q23" s="22"/>
      <c r="R23" s="22"/>
      <c r="S23" s="22"/>
      <c r="T23" s="22"/>
      <c r="U23" s="22"/>
      <c r="X23" s="498"/>
      <c r="Y23" s="502"/>
      <c r="Z23" s="15"/>
      <c r="AA23" s="15"/>
      <c r="AB23" s="15"/>
    </row>
    <row r="24" spans="1:29" x14ac:dyDescent="0.2">
      <c r="A24" s="9"/>
      <c r="B24" s="469" t="s">
        <v>523</v>
      </c>
      <c r="C24" s="469"/>
      <c r="D24" s="469"/>
      <c r="E24" s="469"/>
      <c r="F24" s="469"/>
      <c r="G24" s="469"/>
      <c r="H24" s="470" t="s">
        <v>522</v>
      </c>
      <c r="I24" s="469"/>
      <c r="J24" s="469"/>
      <c r="K24" s="468"/>
      <c r="L24" s="468"/>
      <c r="M24" s="9"/>
      <c r="N24" s="464"/>
      <c r="O24" s="9"/>
      <c r="P24" s="22"/>
      <c r="Q24" s="9"/>
      <c r="R24" s="9"/>
      <c r="S24" s="9"/>
      <c r="T24" s="9"/>
      <c r="U24" s="9"/>
      <c r="V24" s="9"/>
      <c r="W24" s="97"/>
      <c r="X24" s="498"/>
      <c r="Y24" s="502"/>
      <c r="Z24" s="24"/>
      <c r="AA24" s="17"/>
      <c r="AB24" s="15"/>
    </row>
    <row r="25" spans="1:29" x14ac:dyDescent="0.2">
      <c r="A25" s="9"/>
      <c r="C25" s="9"/>
      <c r="D25" s="9"/>
      <c r="E25" s="9"/>
      <c r="G25" s="9"/>
      <c r="H25" s="8"/>
      <c r="I25" s="9"/>
      <c r="J25" s="9"/>
      <c r="M25" s="9"/>
      <c r="N25" s="9"/>
      <c r="O25" s="9"/>
      <c r="P25" s="22"/>
      <c r="Q25" s="9"/>
      <c r="R25" s="9"/>
      <c r="S25" s="9"/>
      <c r="T25" s="9"/>
      <c r="U25" s="9"/>
      <c r="V25" s="9"/>
      <c r="W25" s="97"/>
      <c r="X25" s="498"/>
      <c r="Y25" s="502"/>
      <c r="Z25" s="24"/>
      <c r="AA25" s="17"/>
      <c r="AB25" s="15"/>
    </row>
    <row r="26" spans="1:29" x14ac:dyDescent="0.2">
      <c r="B26" s="395"/>
      <c r="C26" s="467"/>
      <c r="D26" s="446"/>
      <c r="E26" s="467"/>
      <c r="F26" s="395"/>
      <c r="G26" s="395"/>
      <c r="H26" s="446"/>
      <c r="I26" s="164"/>
      <c r="J26" s="466"/>
      <c r="K26" s="465"/>
      <c r="L26" s="465"/>
      <c r="M26" s="464"/>
      <c r="N26" s="464"/>
      <c r="O26" s="380"/>
      <c r="Q26" s="372"/>
      <c r="R26" s="372"/>
      <c r="S26" s="372"/>
      <c r="T26" s="372"/>
      <c r="U26" s="372"/>
      <c r="V26" s="383"/>
      <c r="W26" s="497"/>
      <c r="X26" s="498"/>
      <c r="AA26" s="7"/>
    </row>
    <row r="27" spans="1:29" x14ac:dyDescent="0.2">
      <c r="B27" s="387" t="s">
        <v>521</v>
      </c>
      <c r="C27" s="395"/>
      <c r="D27" s="463"/>
      <c r="E27" s="395"/>
      <c r="F27" s="395"/>
      <c r="G27" s="395"/>
      <c r="H27" s="446"/>
      <c r="I27" s="462"/>
      <c r="J27" s="452"/>
      <c r="K27" s="85"/>
      <c r="L27" s="85"/>
      <c r="M27" s="3"/>
      <c r="N27" s="3"/>
      <c r="O27" s="380"/>
      <c r="Q27" s="372"/>
      <c r="R27" s="372"/>
      <c r="S27" s="372"/>
      <c r="T27" s="372"/>
      <c r="U27" s="372"/>
      <c r="V27" s="383"/>
      <c r="W27" s="497"/>
      <c r="X27" s="498"/>
      <c r="Y27" s="502"/>
      <c r="Z27" s="511"/>
      <c r="AA27" s="512"/>
      <c r="AB27" s="513"/>
    </row>
    <row r="28" spans="1:29" ht="40" x14ac:dyDescent="0.2">
      <c r="A28" s="461"/>
      <c r="B28" s="460"/>
      <c r="C28" s="459"/>
      <c r="D28" s="458"/>
      <c r="E28" s="457"/>
      <c r="F28" s="456"/>
      <c r="G28" s="455"/>
      <c r="H28" s="454"/>
      <c r="I28" s="453"/>
      <c r="J28" s="452"/>
      <c r="K28" s="57" t="s">
        <v>38</v>
      </c>
      <c r="L28" s="56" t="s">
        <v>37</v>
      </c>
      <c r="M28" s="55" t="s">
        <v>36</v>
      </c>
      <c r="N28" s="54" t="s">
        <v>520</v>
      </c>
      <c r="O28" s="380"/>
      <c r="Q28" s="372"/>
      <c r="R28" s="372"/>
      <c r="S28" s="372"/>
      <c r="T28" s="372"/>
      <c r="U28" s="372"/>
      <c r="V28" s="500"/>
      <c r="W28" s="500"/>
      <c r="X28" s="498"/>
      <c r="Z28" s="512"/>
      <c r="AA28" s="512"/>
      <c r="AB28" s="514"/>
    </row>
    <row r="29" spans="1:29" x14ac:dyDescent="0.2">
      <c r="A29" s="51" t="s">
        <v>68</v>
      </c>
      <c r="B29" s="422" t="s">
        <v>519</v>
      </c>
      <c r="C29" s="437"/>
      <c r="D29" s="443"/>
      <c r="E29" s="437"/>
      <c r="F29" s="422"/>
      <c r="G29" s="451"/>
      <c r="H29" s="450"/>
      <c r="I29" s="448"/>
      <c r="J29" s="409"/>
      <c r="K29" s="417">
        <f>K110</f>
        <v>0</v>
      </c>
      <c r="L29" s="417">
        <f>L110</f>
        <v>0</v>
      </c>
      <c r="M29" s="417">
        <f>M110</f>
        <v>0</v>
      </c>
      <c r="N29" s="417">
        <f>N110</f>
        <v>0</v>
      </c>
      <c r="O29" s="380"/>
      <c r="Q29" s="412"/>
      <c r="R29" s="412"/>
      <c r="S29" s="412"/>
      <c r="T29" s="412"/>
      <c r="U29" s="412"/>
      <c r="V29" s="406"/>
      <c r="W29" s="500"/>
      <c r="X29" s="515"/>
      <c r="Z29" s="516"/>
      <c r="AA29" s="517"/>
      <c r="AB29" s="517"/>
    </row>
    <row r="30" spans="1:29" x14ac:dyDescent="0.2">
      <c r="A30" s="107"/>
      <c r="B30" s="387"/>
      <c r="C30" s="388"/>
      <c r="D30" s="389"/>
      <c r="E30" s="388"/>
      <c r="F30" s="387"/>
      <c r="G30" s="445"/>
      <c r="H30" s="409"/>
      <c r="I30" s="413"/>
      <c r="J30" s="407"/>
      <c r="K30" s="406"/>
      <c r="L30" s="406"/>
      <c r="M30" s="406"/>
      <c r="N30" s="406"/>
      <c r="O30" s="380"/>
      <c r="Q30" s="412"/>
      <c r="R30" s="412"/>
      <c r="S30" s="412"/>
      <c r="T30" s="412"/>
      <c r="U30" s="412"/>
      <c r="V30" s="406"/>
      <c r="W30" s="500"/>
      <c r="X30" s="515"/>
      <c r="Z30" s="516"/>
      <c r="AA30" s="517"/>
      <c r="AB30" s="517"/>
    </row>
    <row r="31" spans="1:29" x14ac:dyDescent="0.2">
      <c r="A31" s="51" t="str">
        <f>A113</f>
        <v>II.</v>
      </c>
      <c r="B31" s="422" t="s">
        <v>462</v>
      </c>
      <c r="C31" s="437"/>
      <c r="D31" s="443"/>
      <c r="E31" s="437"/>
      <c r="F31" s="422"/>
      <c r="G31" s="449"/>
      <c r="H31" s="435"/>
      <c r="I31" s="448"/>
      <c r="J31" s="409"/>
      <c r="K31" s="417">
        <f>K295</f>
        <v>0</v>
      </c>
      <c r="L31" s="417">
        <f>L295</f>
        <v>0</v>
      </c>
      <c r="M31" s="417">
        <f>M295</f>
        <v>0</v>
      </c>
      <c r="N31" s="417">
        <f>N295</f>
        <v>0</v>
      </c>
      <c r="O31" s="380"/>
      <c r="Q31" s="412"/>
      <c r="R31" s="412"/>
      <c r="S31" s="412"/>
      <c r="T31" s="412"/>
      <c r="U31" s="412"/>
      <c r="V31" s="406"/>
      <c r="W31" s="500"/>
      <c r="X31" s="515"/>
      <c r="Z31" s="516"/>
      <c r="AA31" s="517"/>
      <c r="AB31" s="517"/>
    </row>
    <row r="32" spans="1:29" x14ac:dyDescent="0.2">
      <c r="A32" s="107"/>
      <c r="B32" s="387"/>
      <c r="C32" s="388"/>
      <c r="D32" s="389"/>
      <c r="E32" s="388"/>
      <c r="F32" s="387"/>
      <c r="G32" s="445"/>
      <c r="H32" s="409"/>
      <c r="I32" s="413"/>
      <c r="J32" s="407"/>
      <c r="K32" s="406"/>
      <c r="L32" s="406"/>
      <c r="M32" s="406"/>
      <c r="N32" s="406"/>
      <c r="O32" s="380"/>
      <c r="Q32" s="412"/>
      <c r="R32" s="412"/>
      <c r="S32" s="412"/>
      <c r="T32" s="412"/>
      <c r="U32" s="412"/>
      <c r="V32" s="406"/>
      <c r="W32" s="500"/>
      <c r="X32" s="515"/>
      <c r="Z32" s="516"/>
      <c r="AA32" s="517"/>
      <c r="AB32" s="517"/>
    </row>
    <row r="33" spans="1:28" x14ac:dyDescent="0.2">
      <c r="A33" s="51" t="s">
        <v>366</v>
      </c>
      <c r="B33" s="422" t="s">
        <v>518</v>
      </c>
      <c r="C33" s="437"/>
      <c r="D33" s="443"/>
      <c r="E33" s="437"/>
      <c r="F33" s="422"/>
      <c r="G33" s="449"/>
      <c r="H33" s="435"/>
      <c r="I33" s="448"/>
      <c r="J33" s="409"/>
      <c r="K33" s="417">
        <f>K349</f>
        <v>0</v>
      </c>
      <c r="L33" s="417">
        <f>L349</f>
        <v>0</v>
      </c>
      <c r="M33" s="417">
        <f>M349</f>
        <v>0</v>
      </c>
      <c r="N33" s="417">
        <f>N349</f>
        <v>0</v>
      </c>
      <c r="O33" s="380"/>
      <c r="Q33" s="412"/>
      <c r="R33" s="412"/>
      <c r="S33" s="412"/>
      <c r="T33" s="412"/>
      <c r="U33" s="412"/>
      <c r="V33" s="406"/>
      <c r="W33" s="500"/>
      <c r="X33" s="515"/>
      <c r="Z33" s="516"/>
      <c r="AA33" s="517"/>
      <c r="AB33" s="517"/>
    </row>
    <row r="34" spans="1:28" x14ac:dyDescent="0.2">
      <c r="A34" s="107"/>
      <c r="B34" s="387"/>
      <c r="C34" s="388"/>
      <c r="D34" s="389"/>
      <c r="E34" s="388"/>
      <c r="F34" s="387"/>
      <c r="G34" s="445"/>
      <c r="H34" s="409"/>
      <c r="I34" s="413"/>
      <c r="J34" s="407"/>
      <c r="K34" s="406"/>
      <c r="L34" s="406"/>
      <c r="M34" s="406"/>
      <c r="N34" s="406"/>
      <c r="O34" s="380"/>
      <c r="Q34" s="412"/>
      <c r="R34" s="412"/>
      <c r="S34" s="412"/>
      <c r="T34" s="412"/>
      <c r="U34" s="412"/>
      <c r="V34" s="406"/>
      <c r="W34" s="500"/>
      <c r="X34" s="515"/>
      <c r="Z34" s="516"/>
      <c r="AA34" s="517"/>
      <c r="AB34" s="517"/>
    </row>
    <row r="35" spans="1:28" x14ac:dyDescent="0.2">
      <c r="A35" s="51" t="str">
        <f>A352</f>
        <v>IV.</v>
      </c>
      <c r="B35" s="422" t="s">
        <v>345</v>
      </c>
      <c r="C35" s="437"/>
      <c r="D35" s="443"/>
      <c r="E35" s="437"/>
      <c r="F35" s="422"/>
      <c r="G35" s="449"/>
      <c r="H35" s="435"/>
      <c r="I35" s="448"/>
      <c r="J35" s="409"/>
      <c r="K35" s="417">
        <f>K369</f>
        <v>0</v>
      </c>
      <c r="L35" s="417">
        <f>L369</f>
        <v>0</v>
      </c>
      <c r="M35" s="417">
        <f>M369</f>
        <v>0</v>
      </c>
      <c r="N35" s="417">
        <f>N369</f>
        <v>0</v>
      </c>
      <c r="O35" s="380"/>
      <c r="Q35" s="412"/>
      <c r="R35" s="412"/>
      <c r="S35" s="412"/>
      <c r="T35" s="412"/>
      <c r="U35" s="412"/>
      <c r="V35" s="406"/>
      <c r="W35" s="500"/>
      <c r="X35" s="515"/>
      <c r="Z35" s="516"/>
      <c r="AA35" s="517"/>
      <c r="AB35" s="517"/>
    </row>
    <row r="36" spans="1:28" x14ac:dyDescent="0.2">
      <c r="A36" s="107"/>
      <c r="B36" s="387"/>
      <c r="C36" s="388"/>
      <c r="D36" s="389"/>
      <c r="E36" s="388"/>
      <c r="F36" s="387"/>
      <c r="G36" s="445"/>
      <c r="H36" s="409"/>
      <c r="I36" s="413"/>
      <c r="J36" s="407"/>
      <c r="K36" s="406"/>
      <c r="L36" s="406"/>
      <c r="M36" s="406"/>
      <c r="N36" s="406"/>
      <c r="O36" s="380"/>
      <c r="Q36" s="412"/>
      <c r="R36" s="412"/>
      <c r="S36" s="412"/>
      <c r="T36" s="412"/>
      <c r="U36" s="412"/>
      <c r="V36" s="406"/>
      <c r="W36" s="500"/>
      <c r="X36" s="515"/>
      <c r="Z36" s="516"/>
      <c r="AA36" s="517"/>
      <c r="AB36" s="517"/>
    </row>
    <row r="37" spans="1:28" x14ac:dyDescent="0.2">
      <c r="A37" s="51" t="str">
        <f>A372</f>
        <v>V.</v>
      </c>
      <c r="B37" s="422" t="s">
        <v>517</v>
      </c>
      <c r="C37" s="437"/>
      <c r="D37" s="443"/>
      <c r="E37" s="437"/>
      <c r="F37" s="422"/>
      <c r="G37" s="80"/>
      <c r="H37" s="80"/>
      <c r="I37" s="448"/>
      <c r="J37" s="409"/>
      <c r="K37" s="417">
        <f>K418</f>
        <v>0</v>
      </c>
      <c r="L37" s="417">
        <f>L418</f>
        <v>0</v>
      </c>
      <c r="M37" s="417">
        <f>M418</f>
        <v>0</v>
      </c>
      <c r="N37" s="417">
        <f>N418</f>
        <v>0</v>
      </c>
      <c r="O37" s="446" t="s">
        <v>514</v>
      </c>
      <c r="Q37" s="72"/>
      <c r="R37" s="9"/>
      <c r="S37" s="9"/>
      <c r="T37" s="412"/>
      <c r="U37" s="412"/>
      <c r="V37" s="406"/>
      <c r="W37" s="500"/>
      <c r="X37" s="515"/>
      <c r="Z37" s="516"/>
      <c r="AA37" s="517"/>
      <c r="AB37" s="517"/>
    </row>
    <row r="38" spans="1:28" x14ac:dyDescent="0.2">
      <c r="A38" s="107"/>
      <c r="B38" s="387"/>
      <c r="C38" s="388"/>
      <c r="D38" s="389"/>
      <c r="E38" s="388"/>
      <c r="F38" s="387"/>
      <c r="G38" s="9"/>
      <c r="H38" s="9"/>
      <c r="I38" s="413"/>
      <c r="J38" s="407"/>
      <c r="K38" s="406"/>
      <c r="L38" s="406"/>
      <c r="M38" s="406"/>
      <c r="N38" s="406"/>
      <c r="O38" s="446"/>
      <c r="Q38" s="72"/>
      <c r="R38" s="9"/>
      <c r="S38" s="9"/>
      <c r="T38" s="412"/>
      <c r="U38" s="412"/>
      <c r="V38" s="406"/>
      <c r="W38" s="500"/>
      <c r="X38" s="515"/>
      <c r="Z38" s="516"/>
      <c r="AA38" s="517"/>
      <c r="AB38" s="517"/>
    </row>
    <row r="39" spans="1:28" x14ac:dyDescent="0.2">
      <c r="A39" s="51" t="str">
        <f>A421</f>
        <v>VI.</v>
      </c>
      <c r="B39" s="422" t="s">
        <v>516</v>
      </c>
      <c r="C39" s="437"/>
      <c r="D39" s="443"/>
      <c r="E39" s="437"/>
      <c r="F39" s="422"/>
      <c r="G39" s="80"/>
      <c r="H39" s="80"/>
      <c r="I39" s="448"/>
      <c r="J39" s="409"/>
      <c r="K39" s="417">
        <f>K497</f>
        <v>0</v>
      </c>
      <c r="L39" s="417">
        <f>L497</f>
        <v>0</v>
      </c>
      <c r="M39" s="417">
        <f>M497</f>
        <v>0</v>
      </c>
      <c r="N39" s="417">
        <f>N497</f>
        <v>0</v>
      </c>
      <c r="O39" s="446" t="s">
        <v>514</v>
      </c>
      <c r="Q39" s="72"/>
      <c r="R39" s="9"/>
      <c r="S39" s="9"/>
      <c r="T39" s="412"/>
      <c r="U39" s="412"/>
      <c r="V39" s="406"/>
      <c r="W39" s="500"/>
      <c r="X39" s="515"/>
      <c r="Z39" s="516"/>
      <c r="AA39" s="517"/>
      <c r="AB39" s="517"/>
    </row>
    <row r="40" spans="1:28" x14ac:dyDescent="0.2">
      <c r="A40" s="107"/>
      <c r="B40" s="387"/>
      <c r="C40" s="388"/>
      <c r="D40" s="389"/>
      <c r="E40" s="388"/>
      <c r="F40" s="387"/>
      <c r="G40" s="9"/>
      <c r="H40" s="9"/>
      <c r="I40" s="413"/>
      <c r="J40" s="407"/>
      <c r="K40" s="406"/>
      <c r="L40" s="406"/>
      <c r="M40" s="406"/>
      <c r="N40" s="406"/>
      <c r="O40" s="446"/>
      <c r="Q40" s="72"/>
      <c r="R40" s="9"/>
      <c r="S40" s="9"/>
      <c r="T40" s="412"/>
      <c r="U40" s="412"/>
      <c r="V40" s="406"/>
      <c r="W40" s="500"/>
      <c r="X40" s="515"/>
      <c r="Z40" s="516"/>
      <c r="AA40" s="517"/>
      <c r="AB40" s="517"/>
    </row>
    <row r="41" spans="1:28" x14ac:dyDescent="0.2">
      <c r="A41" s="51" t="str">
        <f>A500</f>
        <v>VII.</v>
      </c>
      <c r="B41" s="422" t="s">
        <v>228</v>
      </c>
      <c r="C41" s="437"/>
      <c r="D41" s="443"/>
      <c r="E41" s="437"/>
      <c r="F41" s="422"/>
      <c r="G41" s="80"/>
      <c r="H41" s="80"/>
      <c r="I41" s="448"/>
      <c r="J41" s="409"/>
      <c r="K41" s="417">
        <f>K566</f>
        <v>0</v>
      </c>
      <c r="L41" s="417">
        <f>L566</f>
        <v>0</v>
      </c>
      <c r="M41" s="417">
        <f>M566</f>
        <v>0</v>
      </c>
      <c r="N41" s="417">
        <f>N566</f>
        <v>0</v>
      </c>
      <c r="O41" s="446" t="s">
        <v>514</v>
      </c>
      <c r="Q41" s="72"/>
      <c r="R41" s="9"/>
      <c r="S41" s="9"/>
      <c r="T41" s="412"/>
      <c r="U41" s="412"/>
      <c r="V41" s="406"/>
      <c r="W41" s="500"/>
      <c r="X41" s="515"/>
      <c r="Z41" s="516"/>
      <c r="AA41" s="517"/>
      <c r="AB41" s="517"/>
    </row>
    <row r="42" spans="1:28" x14ac:dyDescent="0.2">
      <c r="A42" s="107"/>
      <c r="B42" s="387"/>
      <c r="C42" s="388"/>
      <c r="D42" s="389"/>
      <c r="E42" s="388"/>
      <c r="F42" s="387"/>
      <c r="G42" s="9"/>
      <c r="H42" s="9"/>
      <c r="I42" s="413"/>
      <c r="J42" s="407"/>
      <c r="K42" s="406"/>
      <c r="L42" s="406"/>
      <c r="M42" s="406"/>
      <c r="N42" s="406"/>
      <c r="O42" s="446"/>
      <c r="Q42" s="72"/>
      <c r="R42" s="9"/>
      <c r="S42" s="9"/>
      <c r="T42" s="412"/>
      <c r="U42" s="412"/>
      <c r="V42" s="406"/>
      <c r="W42" s="500"/>
      <c r="X42" s="515"/>
      <c r="Z42" s="516"/>
      <c r="AA42" s="517"/>
      <c r="AB42" s="517"/>
    </row>
    <row r="43" spans="1:28" x14ac:dyDescent="0.2">
      <c r="A43" s="51" t="str">
        <f>A568</f>
        <v>VIII.</v>
      </c>
      <c r="B43" s="422" t="s">
        <v>515</v>
      </c>
      <c r="C43" s="437"/>
      <c r="D43" s="443"/>
      <c r="E43" s="437"/>
      <c r="F43" s="422"/>
      <c r="G43" s="80"/>
      <c r="H43" s="80"/>
      <c r="I43" s="448"/>
      <c r="J43" s="409"/>
      <c r="K43" s="417">
        <f>K641</f>
        <v>0</v>
      </c>
      <c r="L43" s="417">
        <f>L641</f>
        <v>0</v>
      </c>
      <c r="M43" s="417">
        <f>M641</f>
        <v>0</v>
      </c>
      <c r="N43" s="417">
        <f>N641</f>
        <v>0</v>
      </c>
      <c r="O43" s="446" t="s">
        <v>514</v>
      </c>
      <c r="Q43" s="72"/>
      <c r="R43" s="9"/>
      <c r="S43" s="9"/>
      <c r="T43" s="412"/>
      <c r="U43" s="412"/>
      <c r="V43" s="406"/>
      <c r="W43" s="500"/>
      <c r="X43" s="515"/>
      <c r="Z43" s="516"/>
      <c r="AA43" s="517"/>
      <c r="AB43" s="517"/>
    </row>
    <row r="44" spans="1:28" x14ac:dyDescent="0.2">
      <c r="A44" s="107"/>
      <c r="B44" s="387"/>
      <c r="C44" s="388"/>
      <c r="D44" s="389"/>
      <c r="E44" s="388"/>
      <c r="F44" s="387"/>
      <c r="G44" s="9"/>
      <c r="H44" s="9"/>
      <c r="I44" s="413"/>
      <c r="J44" s="407"/>
      <c r="K44" s="406"/>
      <c r="L44" s="406"/>
      <c r="M44" s="406"/>
      <c r="N44" s="406"/>
      <c r="O44" s="446"/>
      <c r="Q44" s="72"/>
      <c r="R44" s="9"/>
      <c r="S44" s="9"/>
      <c r="T44" s="412"/>
      <c r="U44" s="412"/>
      <c r="V44" s="406"/>
      <c r="W44" s="500"/>
      <c r="X44" s="515"/>
      <c r="Z44" s="516"/>
      <c r="AA44" s="517"/>
      <c r="AB44" s="517"/>
    </row>
    <row r="45" spans="1:28" x14ac:dyDescent="0.2">
      <c r="A45" s="51" t="str">
        <f>A644</f>
        <v>IX.</v>
      </c>
      <c r="B45" s="422" t="s">
        <v>105</v>
      </c>
      <c r="C45" s="437"/>
      <c r="D45" s="443"/>
      <c r="E45" s="437"/>
      <c r="F45" s="422"/>
      <c r="G45" s="80"/>
      <c r="H45" s="80"/>
      <c r="I45" s="448"/>
      <c r="J45" s="409"/>
      <c r="K45" s="447">
        <f>K681</f>
        <v>0</v>
      </c>
      <c r="L45" s="447">
        <f>L681</f>
        <v>0</v>
      </c>
      <c r="M45" s="447">
        <f>M681</f>
        <v>0</v>
      </c>
      <c r="N45" s="447">
        <f>N681</f>
        <v>0</v>
      </c>
      <c r="O45" s="446" t="s">
        <v>513</v>
      </c>
      <c r="Q45" s="72"/>
      <c r="R45" s="9"/>
      <c r="S45" s="9"/>
      <c r="T45" s="412"/>
      <c r="U45" s="412"/>
      <c r="V45" s="406"/>
      <c r="W45" s="500"/>
      <c r="X45" s="515"/>
      <c r="Z45" s="516"/>
      <c r="AA45" s="517"/>
      <c r="AB45" s="517"/>
    </row>
    <row r="46" spans="1:28" x14ac:dyDescent="0.2">
      <c r="A46" s="107"/>
      <c r="B46" s="387"/>
      <c r="C46" s="388"/>
      <c r="D46" s="389"/>
      <c r="E46" s="388"/>
      <c r="F46" s="387"/>
      <c r="G46" s="9"/>
      <c r="H46" s="445"/>
      <c r="I46" s="413"/>
      <c r="J46" s="407"/>
      <c r="K46" s="444"/>
      <c r="L46" s="444"/>
      <c r="M46" s="444"/>
      <c r="N46" s="444"/>
      <c r="O46" s="380"/>
      <c r="Q46" s="412"/>
      <c r="R46" s="412"/>
      <c r="S46" s="412"/>
      <c r="T46" s="412"/>
      <c r="U46" s="412"/>
      <c r="V46" s="406"/>
      <c r="W46" s="500"/>
      <c r="X46" s="515"/>
      <c r="Z46" s="516"/>
      <c r="AA46" s="517"/>
      <c r="AB46" s="517"/>
    </row>
    <row r="47" spans="1:28" x14ac:dyDescent="0.2">
      <c r="A47" s="107"/>
      <c r="B47" s="387"/>
      <c r="C47" s="388"/>
      <c r="D47" s="389"/>
      <c r="E47" s="388"/>
      <c r="F47" s="387"/>
      <c r="G47" s="9"/>
      <c r="H47" s="432"/>
      <c r="I47" s="413"/>
      <c r="J47" s="407"/>
      <c r="K47" s="406"/>
      <c r="L47" s="406"/>
      <c r="M47" s="406"/>
      <c r="N47" s="406"/>
      <c r="O47" s="380"/>
      <c r="Q47" s="412"/>
      <c r="R47" s="412"/>
      <c r="S47" s="412"/>
      <c r="T47" s="412"/>
      <c r="U47" s="412"/>
      <c r="V47" s="406"/>
      <c r="W47" s="500"/>
      <c r="X47" s="515"/>
      <c r="Z47" s="516"/>
      <c r="AA47" s="517"/>
      <c r="AB47" s="517"/>
    </row>
    <row r="48" spans="1:28" x14ac:dyDescent="0.2">
      <c r="A48" s="51"/>
      <c r="B48" s="422"/>
      <c r="C48" s="437"/>
      <c r="D48" s="443"/>
      <c r="E48" s="437"/>
      <c r="F48" s="422"/>
      <c r="G48" s="80"/>
      <c r="H48" s="436"/>
      <c r="I48" s="436" t="s">
        <v>512</v>
      </c>
      <c r="J48" s="409"/>
      <c r="K48" s="417">
        <f>SUM(K29:K46)</f>
        <v>0</v>
      </c>
      <c r="L48" s="417">
        <f>SUM(L29:L46)</f>
        <v>0</v>
      </c>
      <c r="M48" s="417">
        <f>SUM(M29:M46)</f>
        <v>0</v>
      </c>
      <c r="N48" s="417">
        <f>SUM(N29:N46)</f>
        <v>0</v>
      </c>
      <c r="O48" s="380"/>
      <c r="Q48" s="412"/>
      <c r="R48" s="412"/>
      <c r="S48" s="412"/>
      <c r="T48" s="412"/>
      <c r="U48" s="412"/>
      <c r="V48" s="406"/>
      <c r="W48" s="500"/>
      <c r="X48" s="515"/>
      <c r="Z48" s="518"/>
      <c r="AA48" s="517"/>
      <c r="AB48" s="517"/>
    </row>
    <row r="49" spans="1:29" x14ac:dyDescent="0.2">
      <c r="A49" s="442"/>
      <c r="B49" s="441"/>
      <c r="C49" s="439"/>
      <c r="D49" s="440"/>
      <c r="E49" s="439"/>
      <c r="F49" s="407"/>
      <c r="G49" s="9"/>
      <c r="H49" s="438"/>
      <c r="I49" s="429"/>
      <c r="J49" s="407"/>
      <c r="K49" s="406"/>
      <c r="L49" s="406"/>
      <c r="M49" s="428"/>
      <c r="N49" s="428"/>
      <c r="O49" s="416"/>
      <c r="Q49" s="379"/>
      <c r="R49" s="379"/>
      <c r="S49" s="379"/>
      <c r="T49" s="379"/>
      <c r="U49" s="379"/>
      <c r="V49" s="428"/>
      <c r="W49" s="414"/>
      <c r="X49" s="515"/>
      <c r="Y49" s="519"/>
      <c r="Z49" s="518"/>
      <c r="AA49" s="520"/>
      <c r="AB49" s="517"/>
    </row>
    <row r="50" spans="1:29" x14ac:dyDescent="0.2">
      <c r="A50" s="51" t="s">
        <v>511</v>
      </c>
      <c r="B50" s="426" t="s">
        <v>510</v>
      </c>
      <c r="C50" s="437"/>
      <c r="D50" s="436"/>
      <c r="E50" s="423">
        <v>7.5</v>
      </c>
      <c r="F50" s="422" t="s">
        <v>4</v>
      </c>
      <c r="G50" s="421"/>
      <c r="H50" s="420"/>
      <c r="I50" s="419"/>
      <c r="J50" s="435"/>
      <c r="K50" s="417">
        <f>K48*E50%</f>
        <v>0</v>
      </c>
      <c r="L50" s="417">
        <f>L48*E50%</f>
        <v>0</v>
      </c>
      <c r="M50" s="417">
        <f>SUM(K50:L50)</f>
        <v>0</v>
      </c>
      <c r="N50" s="417">
        <f>N48*E50%</f>
        <v>0</v>
      </c>
      <c r="O50" s="380"/>
      <c r="Q50" s="427"/>
      <c r="R50" s="427"/>
      <c r="S50" s="427"/>
      <c r="T50" s="412"/>
      <c r="U50" s="412"/>
      <c r="V50" s="406"/>
      <c r="W50" s="500"/>
      <c r="X50" s="515"/>
      <c r="Z50" s="518"/>
      <c r="AA50" s="517"/>
      <c r="AB50" s="517"/>
    </row>
    <row r="51" spans="1:29" x14ac:dyDescent="0.2">
      <c r="A51" s="434"/>
      <c r="B51" s="433"/>
      <c r="C51" s="388"/>
      <c r="D51" s="432"/>
      <c r="E51" s="431"/>
      <c r="F51" s="387"/>
      <c r="G51" s="415"/>
      <c r="H51" s="430"/>
      <c r="I51" s="429"/>
      <c r="J51" s="407"/>
      <c r="K51" s="406"/>
      <c r="L51" s="406"/>
      <c r="M51" s="428"/>
      <c r="N51" s="428"/>
      <c r="O51" s="380"/>
      <c r="Q51" s="427"/>
      <c r="R51" s="427"/>
      <c r="S51" s="427"/>
      <c r="T51" s="412"/>
      <c r="U51" s="412"/>
      <c r="V51" s="406"/>
      <c r="W51" s="500"/>
      <c r="X51" s="515"/>
      <c r="Z51" s="518"/>
      <c r="AA51" s="517"/>
      <c r="AB51" s="517"/>
    </row>
    <row r="52" spans="1:29" x14ac:dyDescent="0.2">
      <c r="A52" s="51" t="s">
        <v>509</v>
      </c>
      <c r="B52" s="426" t="s">
        <v>508</v>
      </c>
      <c r="C52" s="425"/>
      <c r="D52" s="424"/>
      <c r="E52" s="423">
        <v>5</v>
      </c>
      <c r="F52" s="422" t="s">
        <v>4</v>
      </c>
      <c r="G52" s="421"/>
      <c r="H52" s="420"/>
      <c r="I52" s="419"/>
      <c r="J52" s="418"/>
      <c r="K52" s="417">
        <f>K48*E52%</f>
        <v>0</v>
      </c>
      <c r="L52" s="417">
        <f>L48*E52%</f>
        <v>0</v>
      </c>
      <c r="M52" s="417">
        <f>SUM(K52:L52)</f>
        <v>0</v>
      </c>
      <c r="N52" s="417">
        <f>N48*E52%</f>
        <v>0</v>
      </c>
      <c r="O52" s="416"/>
      <c r="Q52" s="379"/>
      <c r="R52" s="379"/>
      <c r="S52" s="379"/>
      <c r="T52" s="379"/>
      <c r="U52" s="379"/>
      <c r="V52" s="428"/>
      <c r="W52" s="414"/>
      <c r="X52" s="515"/>
      <c r="Z52" s="518"/>
      <c r="AA52" s="517"/>
      <c r="AB52" s="517"/>
    </row>
    <row r="53" spans="1:29" x14ac:dyDescent="0.2">
      <c r="A53" s="107"/>
      <c r="B53" s="387"/>
      <c r="C53" s="388"/>
      <c r="D53" s="389"/>
      <c r="E53" s="388"/>
      <c r="F53" s="395"/>
      <c r="G53" s="415"/>
      <c r="H53" s="414"/>
      <c r="I53" s="413"/>
      <c r="J53" s="407"/>
      <c r="K53" s="406"/>
      <c r="L53" s="406"/>
      <c r="M53" s="406"/>
      <c r="N53" s="406"/>
      <c r="O53" s="380"/>
      <c r="Q53" s="412"/>
      <c r="R53" s="412"/>
      <c r="S53" s="412"/>
      <c r="T53" s="412"/>
      <c r="U53" s="412"/>
      <c r="V53" s="406"/>
      <c r="W53" s="500"/>
      <c r="X53" s="515"/>
      <c r="Z53" s="518"/>
      <c r="AA53" s="517"/>
      <c r="AB53" s="517"/>
    </row>
    <row r="54" spans="1:29" ht="17" thickBot="1" x14ac:dyDescent="0.25">
      <c r="A54" s="411"/>
      <c r="B54" s="410"/>
      <c r="C54" s="388"/>
      <c r="D54" s="389"/>
      <c r="E54" s="389"/>
      <c r="F54" s="387"/>
      <c r="G54" s="386"/>
      <c r="H54" s="409"/>
      <c r="I54" s="408"/>
      <c r="J54" s="407"/>
      <c r="K54" s="406"/>
      <c r="L54" s="406"/>
      <c r="M54" s="406"/>
      <c r="N54" s="406"/>
      <c r="O54" s="380"/>
      <c r="Q54" s="395"/>
      <c r="R54" s="395"/>
      <c r="S54" s="395"/>
      <c r="T54" s="412"/>
      <c r="U54" s="412"/>
      <c r="V54" s="406"/>
      <c r="W54" s="500"/>
      <c r="X54" s="515"/>
      <c r="Z54" s="518"/>
      <c r="AA54" s="517"/>
      <c r="AB54" s="517"/>
    </row>
    <row r="55" spans="1:29" ht="17" thickBot="1" x14ac:dyDescent="0.25">
      <c r="A55" s="405"/>
      <c r="B55" s="404"/>
      <c r="C55" s="403"/>
      <c r="D55" s="402"/>
      <c r="E55" s="402"/>
      <c r="F55" s="401"/>
      <c r="G55" s="400"/>
      <c r="H55" s="399"/>
      <c r="I55" s="399" t="s">
        <v>507</v>
      </c>
      <c r="J55" s="398"/>
      <c r="K55" s="396">
        <f>K48+K50+K52</f>
        <v>0</v>
      </c>
      <c r="L55" s="396">
        <f>L48+L50+L52</f>
        <v>0</v>
      </c>
      <c r="M55" s="397">
        <f>M48+M50+M52</f>
        <v>0</v>
      </c>
      <c r="N55" s="396">
        <f>N48+N50+N52</f>
        <v>0</v>
      </c>
      <c r="O55" s="380"/>
      <c r="Q55" s="395"/>
      <c r="R55" s="395"/>
      <c r="S55" s="395"/>
      <c r="T55" s="412"/>
      <c r="U55" s="412"/>
      <c r="V55" s="406"/>
      <c r="W55" s="500"/>
      <c r="X55" s="515"/>
      <c r="Y55" s="521"/>
      <c r="Z55" s="517"/>
      <c r="AA55" s="517"/>
      <c r="AB55" s="517"/>
    </row>
    <row r="56" spans="1:29" x14ac:dyDescent="0.2">
      <c r="A56" s="394"/>
      <c r="B56" s="393"/>
      <c r="C56" s="388"/>
      <c r="D56" s="389"/>
      <c r="E56" s="388"/>
      <c r="F56" s="387"/>
      <c r="G56" s="386"/>
      <c r="H56" s="392"/>
      <c r="I56" s="391"/>
      <c r="J56" s="72"/>
      <c r="K56" s="85"/>
      <c r="L56" s="85"/>
      <c r="M56" s="72"/>
      <c r="N56" s="72"/>
      <c r="O56" s="380"/>
      <c r="Q56" s="379"/>
      <c r="R56" s="379"/>
      <c r="S56" s="379"/>
      <c r="T56" s="379"/>
      <c r="U56" s="412"/>
      <c r="V56" s="406"/>
      <c r="W56" s="500"/>
      <c r="X56" s="498"/>
      <c r="Y56" s="521"/>
      <c r="Z56" s="522"/>
      <c r="AA56" s="517"/>
      <c r="AB56" s="517"/>
    </row>
    <row r="57" spans="1:29" x14ac:dyDescent="0.2">
      <c r="A57" s="390" t="s">
        <v>506</v>
      </c>
      <c r="B57" s="387"/>
      <c r="C57" s="388"/>
      <c r="D57" s="389"/>
      <c r="E57" s="388"/>
      <c r="F57" s="387"/>
      <c r="G57" s="386"/>
      <c r="H57" s="72"/>
      <c r="I57" s="385"/>
      <c r="J57" s="72"/>
      <c r="K57" s="85"/>
      <c r="L57" s="85"/>
      <c r="M57" s="384"/>
      <c r="N57" s="384"/>
      <c r="O57" s="380"/>
      <c r="Q57" s="379"/>
      <c r="R57" s="379"/>
      <c r="S57" s="379"/>
      <c r="T57" s="379"/>
      <c r="U57" s="412"/>
      <c r="V57" s="406"/>
      <c r="W57" s="500"/>
      <c r="X57" s="498"/>
      <c r="Z57" s="523"/>
      <c r="AA57" s="517"/>
      <c r="AB57" s="514"/>
    </row>
    <row r="58" spans="1:29" ht="17" thickBot="1" x14ac:dyDescent="0.25">
      <c r="A58" s="390"/>
      <c r="B58" s="387"/>
      <c r="C58" s="388"/>
      <c r="D58" s="389"/>
      <c r="E58" s="388"/>
      <c r="F58" s="387"/>
      <c r="G58" s="386"/>
      <c r="H58" s="72"/>
      <c r="I58" s="385"/>
      <c r="J58" s="72"/>
      <c r="K58" s="85"/>
      <c r="L58" s="85"/>
      <c r="M58" s="384"/>
      <c r="N58" s="384"/>
      <c r="O58" s="380"/>
      <c r="Q58" s="379"/>
      <c r="R58" s="379"/>
      <c r="S58" s="379"/>
      <c r="T58" s="379"/>
      <c r="U58" s="412"/>
      <c r="V58" s="406"/>
      <c r="W58" s="500"/>
      <c r="X58" s="498"/>
      <c r="Z58" s="523"/>
      <c r="AA58" s="517"/>
      <c r="AB58" s="514"/>
    </row>
    <row r="59" spans="1:29" ht="17" thickBot="1" x14ac:dyDescent="0.25">
      <c r="B59" s="72"/>
      <c r="C59" s="72"/>
      <c r="D59" s="72"/>
      <c r="E59" s="72"/>
      <c r="F59" s="72"/>
      <c r="G59" s="72"/>
      <c r="H59" s="72"/>
      <c r="I59" s="383"/>
      <c r="J59" s="382"/>
      <c r="K59" s="85"/>
      <c r="L59" s="85"/>
      <c r="M59" s="381"/>
      <c r="N59" s="381"/>
      <c r="O59" s="380"/>
      <c r="Q59" s="379"/>
      <c r="R59" s="379"/>
      <c r="S59" s="379"/>
      <c r="T59" s="379"/>
      <c r="U59" s="412"/>
      <c r="V59" s="406"/>
      <c r="W59" s="500"/>
      <c r="X59" s="498"/>
      <c r="Z59" s="523"/>
      <c r="AA59" s="517"/>
      <c r="AB59" s="514"/>
    </row>
    <row r="60" spans="1:29" ht="17" thickTop="1" x14ac:dyDescent="0.2">
      <c r="A60" s="378"/>
      <c r="B60" s="377"/>
      <c r="C60" s="377"/>
      <c r="D60" s="377"/>
      <c r="E60" s="377"/>
      <c r="F60" s="377"/>
      <c r="G60" s="377"/>
      <c r="H60" s="377"/>
      <c r="I60" s="376"/>
      <c r="J60" s="375"/>
      <c r="K60" s="374"/>
      <c r="L60" s="374"/>
      <c r="M60" s="373"/>
      <c r="N60" s="373"/>
      <c r="O60" s="358"/>
      <c r="Q60" s="372"/>
      <c r="R60" s="372"/>
      <c r="S60" s="372"/>
      <c r="T60" s="372"/>
      <c r="U60" s="372"/>
      <c r="V60" s="383"/>
      <c r="W60" s="497"/>
      <c r="Z60" s="7"/>
      <c r="AA60" s="7"/>
    </row>
    <row r="61" spans="1:29" ht="40" x14ac:dyDescent="0.2">
      <c r="A61" s="107" t="s">
        <v>68</v>
      </c>
      <c r="B61" s="72" t="s">
        <v>505</v>
      </c>
      <c r="C61" s="121"/>
      <c r="D61" s="75"/>
      <c r="E61" s="121"/>
      <c r="F61" s="72"/>
      <c r="G61" s="203"/>
      <c r="H61" s="187"/>
      <c r="I61" s="187"/>
      <c r="J61" s="284"/>
      <c r="K61" s="371" t="s">
        <v>38</v>
      </c>
      <c r="L61" s="370" t="s">
        <v>37</v>
      </c>
      <c r="M61" s="55" t="s">
        <v>36</v>
      </c>
      <c r="N61" s="369" t="s">
        <v>520</v>
      </c>
      <c r="Q61" s="101"/>
      <c r="R61" s="101"/>
      <c r="S61" s="101"/>
      <c r="T61" s="101"/>
      <c r="U61" s="101"/>
      <c r="V61" s="415"/>
      <c r="W61" s="415"/>
      <c r="X61" s="644" t="s">
        <v>541</v>
      </c>
      <c r="Y61" s="645"/>
      <c r="Z61" s="645"/>
      <c r="AA61" s="645"/>
      <c r="AB61" s="645"/>
      <c r="AC61" s="645"/>
    </row>
    <row r="62" spans="1:29" x14ac:dyDescent="0.2">
      <c r="A62" s="107"/>
      <c r="B62" s="106" t="s">
        <v>504</v>
      </c>
      <c r="C62" s="49"/>
      <c r="D62" s="82"/>
      <c r="E62" s="49"/>
      <c r="F62" s="48"/>
      <c r="G62" s="47"/>
      <c r="H62" s="105"/>
      <c r="I62" s="105" t="s">
        <v>79</v>
      </c>
      <c r="J62" s="104"/>
      <c r="K62" s="149">
        <f>SUM(K63:K70)</f>
        <v>0</v>
      </c>
      <c r="L62" s="149">
        <f>SUM(L63:L70)</f>
        <v>0</v>
      </c>
      <c r="M62" s="368">
        <f>SUM(M63:M70)</f>
        <v>0</v>
      </c>
      <c r="N62" s="368">
        <f>SUM(N63:N70)</f>
        <v>0</v>
      </c>
      <c r="O62" s="110"/>
      <c r="Q62" s="101"/>
      <c r="R62" s="101"/>
      <c r="S62" s="101"/>
      <c r="T62" s="101"/>
      <c r="U62" s="101"/>
      <c r="V62" s="187"/>
      <c r="W62" s="415"/>
      <c r="X62" s="498"/>
    </row>
    <row r="63" spans="1:29" x14ac:dyDescent="0.2">
      <c r="A63" s="12">
        <v>1100</v>
      </c>
      <c r="B63" s="9" t="s">
        <v>503</v>
      </c>
      <c r="C63" s="18"/>
      <c r="D63" s="9"/>
      <c r="E63" s="18"/>
      <c r="H63" s="39" t="s">
        <v>499</v>
      </c>
      <c r="I63" s="5"/>
      <c r="J63" s="96"/>
      <c r="K63" s="95"/>
      <c r="L63" s="95"/>
      <c r="M63" s="92">
        <f t="shared" ref="M63:M69" si="0">K63+L63</f>
        <v>0</v>
      </c>
      <c r="N63" s="95"/>
      <c r="X63" s="506" t="s">
        <v>542</v>
      </c>
      <c r="Y63" s="525"/>
      <c r="Z63" s="510"/>
      <c r="AA63" s="190"/>
      <c r="AB63" s="190"/>
      <c r="AC63" s="510"/>
    </row>
    <row r="64" spans="1:29" x14ac:dyDescent="0.2">
      <c r="A64" s="12">
        <f t="shared" ref="A64:A69" si="1">A63+1</f>
        <v>1101</v>
      </c>
      <c r="B64" s="9" t="s">
        <v>502</v>
      </c>
      <c r="C64" s="18"/>
      <c r="D64" s="23"/>
      <c r="E64" s="18"/>
      <c r="H64" s="5" t="s">
        <v>501</v>
      </c>
      <c r="I64" s="5"/>
      <c r="J64" s="96"/>
      <c r="K64" s="95"/>
      <c r="L64" s="95"/>
      <c r="M64" s="92">
        <f t="shared" si="0"/>
        <v>0</v>
      </c>
      <c r="N64" s="95"/>
      <c r="X64" s="503" t="s">
        <v>543</v>
      </c>
      <c r="Y64" s="526"/>
      <c r="Z64" s="242"/>
      <c r="AA64" s="527"/>
      <c r="AB64" s="527"/>
      <c r="AC64" s="242"/>
    </row>
    <row r="65" spans="1:26" x14ac:dyDescent="0.2">
      <c r="A65" s="12">
        <f t="shared" si="1"/>
        <v>1102</v>
      </c>
      <c r="B65" s="9" t="s">
        <v>500</v>
      </c>
      <c r="C65" s="18"/>
      <c r="D65" s="39"/>
      <c r="E65" s="18"/>
      <c r="H65" s="39" t="s">
        <v>499</v>
      </c>
      <c r="I65" s="5"/>
      <c r="J65" s="96"/>
      <c r="K65" s="95"/>
      <c r="L65" s="95"/>
      <c r="M65" s="92">
        <f t="shared" si="0"/>
        <v>0</v>
      </c>
      <c r="N65" s="95"/>
      <c r="X65" s="498"/>
    </row>
    <row r="66" spans="1:26" x14ac:dyDescent="0.2">
      <c r="A66" s="12">
        <f t="shared" si="1"/>
        <v>1103</v>
      </c>
      <c r="B66" s="9" t="s">
        <v>498</v>
      </c>
      <c r="C66" s="18"/>
      <c r="D66" s="171"/>
      <c r="E66" s="18"/>
      <c r="H66" s="171" t="s">
        <v>497</v>
      </c>
      <c r="I66" s="5"/>
      <c r="J66" s="96"/>
      <c r="K66" s="95"/>
      <c r="L66" s="95"/>
      <c r="M66" s="92">
        <f t="shared" si="0"/>
        <v>0</v>
      </c>
      <c r="N66" s="95"/>
      <c r="X66" s="498"/>
    </row>
    <row r="67" spans="1:26" x14ac:dyDescent="0.2">
      <c r="A67" s="12">
        <f t="shared" si="1"/>
        <v>1104</v>
      </c>
      <c r="B67" s="9" t="s">
        <v>496</v>
      </c>
      <c r="C67" s="18"/>
      <c r="D67" s="5"/>
      <c r="E67" s="18"/>
      <c r="H67" s="9"/>
      <c r="I67" s="5"/>
      <c r="J67" s="96"/>
      <c r="K67" s="95"/>
      <c r="L67" s="95"/>
      <c r="M67" s="92">
        <f t="shared" si="0"/>
        <v>0</v>
      </c>
      <c r="N67" s="95"/>
      <c r="X67" s="498"/>
    </row>
    <row r="68" spans="1:26" x14ac:dyDescent="0.2">
      <c r="A68" s="12">
        <f t="shared" si="1"/>
        <v>1105</v>
      </c>
      <c r="B68" s="9" t="s">
        <v>495</v>
      </c>
      <c r="C68" s="18"/>
      <c r="D68" s="23"/>
      <c r="E68" s="18"/>
      <c r="H68" s="5"/>
      <c r="I68" s="5"/>
      <c r="J68" s="96"/>
      <c r="K68" s="95"/>
      <c r="L68" s="95"/>
      <c r="M68" s="92">
        <f t="shared" si="0"/>
        <v>0</v>
      </c>
      <c r="N68" s="95"/>
      <c r="X68" s="498"/>
    </row>
    <row r="69" spans="1:26" x14ac:dyDescent="0.2">
      <c r="A69" s="12">
        <f t="shared" si="1"/>
        <v>1106</v>
      </c>
      <c r="C69" s="18"/>
      <c r="D69" s="23"/>
      <c r="E69" s="18"/>
      <c r="H69" s="5"/>
      <c r="I69" s="5"/>
      <c r="J69" s="96"/>
      <c r="K69" s="95"/>
      <c r="L69" s="95"/>
      <c r="M69" s="92">
        <f t="shared" si="0"/>
        <v>0</v>
      </c>
      <c r="N69" s="95"/>
      <c r="X69" s="498"/>
    </row>
    <row r="70" spans="1:26" x14ac:dyDescent="0.2">
      <c r="C70" s="18"/>
      <c r="D70" s="23"/>
      <c r="E70" s="18"/>
      <c r="H70" s="5"/>
      <c r="I70" s="5"/>
      <c r="J70" s="94"/>
      <c r="K70" s="93"/>
      <c r="L70" s="93"/>
      <c r="M70" s="92"/>
      <c r="N70" s="92"/>
      <c r="X70" s="498"/>
    </row>
    <row r="71" spans="1:26" x14ac:dyDescent="0.2">
      <c r="A71" s="107"/>
      <c r="B71" s="106" t="s">
        <v>494</v>
      </c>
      <c r="C71" s="83"/>
      <c r="D71" s="153"/>
      <c r="E71" s="83"/>
      <c r="F71" s="80"/>
      <c r="G71" s="188"/>
      <c r="H71" s="105"/>
      <c r="I71" s="105" t="s">
        <v>79</v>
      </c>
      <c r="J71" s="104"/>
      <c r="K71" s="103">
        <f>SUM(K72:K76)</f>
        <v>0</v>
      </c>
      <c r="L71" s="103">
        <f>SUM(L72:L76)</f>
        <v>0</v>
      </c>
      <c r="M71" s="158">
        <f>SUM(M72:M76)</f>
        <v>0</v>
      </c>
      <c r="N71" s="158">
        <f>SUM(N72:N76)</f>
        <v>0</v>
      </c>
      <c r="O71" s="110"/>
      <c r="X71" s="498"/>
    </row>
    <row r="72" spans="1:26" x14ac:dyDescent="0.2">
      <c r="A72" s="12">
        <v>1200</v>
      </c>
      <c r="B72" s="9" t="s">
        <v>493</v>
      </c>
      <c r="C72" s="18"/>
      <c r="D72" s="23"/>
      <c r="E72" s="18"/>
      <c r="H72" s="5"/>
      <c r="I72" s="5"/>
      <c r="J72" s="96"/>
      <c r="K72" s="95"/>
      <c r="L72" s="95"/>
      <c r="M72" s="92">
        <f>K72+L72</f>
        <v>0</v>
      </c>
      <c r="N72" s="95"/>
      <c r="X72" s="498"/>
    </row>
    <row r="73" spans="1:26" x14ac:dyDescent="0.2">
      <c r="A73" s="12">
        <f>A72+1</f>
        <v>1201</v>
      </c>
      <c r="B73" s="9" t="s">
        <v>492</v>
      </c>
      <c r="C73" s="18"/>
      <c r="D73" s="23"/>
      <c r="E73" s="18"/>
      <c r="F73" s="7"/>
      <c r="H73" s="15"/>
      <c r="I73" s="15"/>
      <c r="J73" s="96"/>
      <c r="K73" s="95"/>
      <c r="L73" s="95"/>
      <c r="M73" s="92">
        <f>K73+L73</f>
        <v>0</v>
      </c>
      <c r="N73" s="95"/>
      <c r="X73" s="498"/>
    </row>
    <row r="74" spans="1:26" x14ac:dyDescent="0.2">
      <c r="A74" s="12">
        <f>A73+1</f>
        <v>1202</v>
      </c>
      <c r="B74" s="9" t="s">
        <v>491</v>
      </c>
      <c r="C74" s="18"/>
      <c r="D74" s="23"/>
      <c r="E74" s="18"/>
      <c r="G74" s="7"/>
      <c r="H74" s="5"/>
      <c r="I74" s="5"/>
      <c r="J74" s="96"/>
      <c r="K74" s="95"/>
      <c r="L74" s="95"/>
      <c r="M74" s="92">
        <f>K74+L74</f>
        <v>0</v>
      </c>
      <c r="N74" s="95"/>
      <c r="X74" s="498"/>
      <c r="Y74" s="528"/>
      <c r="Z74" s="528"/>
    </row>
    <row r="75" spans="1:26" x14ac:dyDescent="0.2">
      <c r="A75" s="12">
        <f>A74+1</f>
        <v>1203</v>
      </c>
      <c r="C75" s="18"/>
      <c r="D75" s="23"/>
      <c r="E75" s="18"/>
      <c r="G75" s="7"/>
      <c r="H75" s="5"/>
      <c r="I75" s="5"/>
      <c r="J75" s="96"/>
      <c r="K75" s="95"/>
      <c r="L75" s="95"/>
      <c r="M75" s="92">
        <f>K75+L75</f>
        <v>0</v>
      </c>
      <c r="N75" s="95"/>
      <c r="X75" s="498"/>
      <c r="Y75" s="528"/>
      <c r="Z75" s="528"/>
    </row>
    <row r="76" spans="1:26" x14ac:dyDescent="0.2">
      <c r="C76" s="18"/>
      <c r="D76" s="23"/>
      <c r="E76" s="18"/>
      <c r="F76" s="24"/>
      <c r="H76" s="5"/>
      <c r="I76" s="5"/>
      <c r="J76" s="94"/>
      <c r="K76" s="93"/>
      <c r="L76" s="93"/>
      <c r="M76" s="92"/>
      <c r="N76" s="92"/>
      <c r="V76" s="86"/>
      <c r="W76" s="307"/>
      <c r="X76" s="498"/>
      <c r="Y76" s="528"/>
    </row>
    <row r="77" spans="1:26" x14ac:dyDescent="0.2">
      <c r="A77" s="107"/>
      <c r="B77" s="106" t="s">
        <v>490</v>
      </c>
      <c r="C77" s="83"/>
      <c r="D77" s="153"/>
      <c r="E77" s="83"/>
      <c r="F77" s="152"/>
      <c r="G77" s="188"/>
      <c r="H77" s="105"/>
      <c r="I77" s="105" t="s">
        <v>79</v>
      </c>
      <c r="J77" s="104"/>
      <c r="K77" s="103">
        <f>SUM(K78:K82)</f>
        <v>0</v>
      </c>
      <c r="L77" s="103">
        <f>SUM(L78:L82)</f>
        <v>0</v>
      </c>
      <c r="M77" s="158">
        <f>SUM(M78:M82)</f>
        <v>0</v>
      </c>
      <c r="N77" s="158">
        <f>SUM(N78:N82)</f>
        <v>0</v>
      </c>
      <c r="O77" s="110"/>
      <c r="V77" s="86"/>
      <c r="W77" s="307"/>
      <c r="X77" s="498"/>
      <c r="Y77" s="528"/>
    </row>
    <row r="78" spans="1:26" x14ac:dyDescent="0.2">
      <c r="A78" s="12">
        <v>1300</v>
      </c>
      <c r="B78" s="9" t="s">
        <v>489</v>
      </c>
      <c r="C78" s="18"/>
      <c r="D78" s="23"/>
      <c r="E78" s="18"/>
      <c r="F78" s="24"/>
      <c r="H78" s="5"/>
      <c r="I78" s="5"/>
      <c r="J78" s="96"/>
      <c r="K78" s="95"/>
      <c r="L78" s="95"/>
      <c r="M78" s="92">
        <f>K78+L78</f>
        <v>0</v>
      </c>
      <c r="N78" s="95"/>
      <c r="V78" s="86"/>
      <c r="W78" s="307"/>
      <c r="X78" s="498"/>
      <c r="Y78" s="528"/>
    </row>
    <row r="79" spans="1:26" x14ac:dyDescent="0.2">
      <c r="A79" s="12">
        <f>A78+1</f>
        <v>1301</v>
      </c>
      <c r="B79" s="9" t="s">
        <v>488</v>
      </c>
      <c r="C79" s="18"/>
      <c r="D79" s="23"/>
      <c r="E79" s="18"/>
      <c r="F79" s="24"/>
      <c r="H79" s="5"/>
      <c r="I79" s="5"/>
      <c r="J79" s="96"/>
      <c r="K79" s="95"/>
      <c r="L79" s="95"/>
      <c r="M79" s="92">
        <f>K79+L79</f>
        <v>0</v>
      </c>
      <c r="N79" s="95"/>
      <c r="V79" s="86"/>
      <c r="W79" s="307"/>
      <c r="X79" s="498"/>
      <c r="Y79" s="528"/>
    </row>
    <row r="80" spans="1:26" x14ac:dyDescent="0.2">
      <c r="A80" s="12">
        <f>A79+1</f>
        <v>1302</v>
      </c>
      <c r="B80" s="9" t="s">
        <v>487</v>
      </c>
      <c r="C80" s="18"/>
      <c r="D80" s="23"/>
      <c r="E80" s="18"/>
      <c r="F80" s="24"/>
      <c r="H80" s="5"/>
      <c r="I80" s="5"/>
      <c r="J80" s="96"/>
      <c r="K80" s="95"/>
      <c r="L80" s="95"/>
      <c r="M80" s="92">
        <f>K80+L80</f>
        <v>0</v>
      </c>
      <c r="N80" s="95"/>
      <c r="V80" s="86"/>
      <c r="W80" s="307"/>
      <c r="X80" s="498"/>
    </row>
    <row r="81" spans="1:24" x14ac:dyDescent="0.2">
      <c r="A81" s="12">
        <f>A80+1</f>
        <v>1303</v>
      </c>
      <c r="C81" s="18"/>
      <c r="D81" s="23"/>
      <c r="E81" s="18"/>
      <c r="F81" s="24"/>
      <c r="H81" s="5"/>
      <c r="I81" s="5"/>
      <c r="J81" s="96"/>
      <c r="K81" s="95"/>
      <c r="L81" s="95"/>
      <c r="M81" s="92">
        <f>K81+L81</f>
        <v>0</v>
      </c>
      <c r="N81" s="95"/>
      <c r="V81" s="86"/>
      <c r="W81" s="307"/>
      <c r="X81" s="498"/>
    </row>
    <row r="82" spans="1:24" x14ac:dyDescent="0.2">
      <c r="C82" s="18"/>
      <c r="D82" s="23"/>
      <c r="E82" s="18"/>
      <c r="F82" s="24"/>
      <c r="H82" s="5"/>
      <c r="I82" s="5"/>
      <c r="J82" s="94"/>
      <c r="K82" s="93"/>
      <c r="L82" s="93"/>
      <c r="M82" s="92"/>
      <c r="N82" s="92"/>
      <c r="V82" s="86"/>
      <c r="W82" s="307"/>
      <c r="X82" s="498"/>
    </row>
    <row r="83" spans="1:24" x14ac:dyDescent="0.2">
      <c r="B83" s="106" t="s">
        <v>486</v>
      </c>
      <c r="C83" s="83"/>
      <c r="D83" s="153"/>
      <c r="E83" s="83"/>
      <c r="F83" s="152"/>
      <c r="G83" s="188"/>
      <c r="H83" s="105"/>
      <c r="I83" s="105" t="s">
        <v>79</v>
      </c>
      <c r="J83" s="104"/>
      <c r="K83" s="103">
        <f>SUM(K84:K88)</f>
        <v>0</v>
      </c>
      <c r="L83" s="103">
        <f>SUM(L84:L88)</f>
        <v>0</v>
      </c>
      <c r="M83" s="158">
        <f>SUM(M84:M88)</f>
        <v>0</v>
      </c>
      <c r="N83" s="158">
        <f>SUM(N84:N88)</f>
        <v>0</v>
      </c>
      <c r="O83" s="110"/>
      <c r="V83" s="86"/>
      <c r="W83" s="307"/>
      <c r="X83" s="498"/>
    </row>
    <row r="84" spans="1:24" x14ac:dyDescent="0.2">
      <c r="A84" s="12">
        <v>1400</v>
      </c>
      <c r="B84" s="9" t="s">
        <v>485</v>
      </c>
      <c r="C84" s="18"/>
      <c r="D84" s="23"/>
      <c r="E84" s="13" t="s">
        <v>484</v>
      </c>
      <c r="H84" s="5"/>
      <c r="I84" s="5"/>
      <c r="J84" s="96"/>
      <c r="K84" s="95"/>
      <c r="L84" s="95"/>
      <c r="M84" s="92">
        <f>K84+L84</f>
        <v>0</v>
      </c>
      <c r="N84" s="95"/>
      <c r="V84" s="86"/>
      <c r="W84" s="307"/>
      <c r="X84" s="498"/>
    </row>
    <row r="85" spans="1:24" x14ac:dyDescent="0.2">
      <c r="A85" s="12">
        <f>A84+1</f>
        <v>1401</v>
      </c>
      <c r="B85" s="9" t="s">
        <v>483</v>
      </c>
      <c r="C85" s="18"/>
      <c r="D85" s="23"/>
      <c r="E85" s="39"/>
      <c r="F85" s="24"/>
      <c r="H85" s="5"/>
      <c r="I85" s="5"/>
      <c r="J85" s="96"/>
      <c r="K85" s="95"/>
      <c r="L85" s="95"/>
      <c r="M85" s="92">
        <f>K85+L85</f>
        <v>0</v>
      </c>
      <c r="N85" s="95"/>
      <c r="V85" s="86"/>
      <c r="W85" s="307"/>
      <c r="X85" s="498"/>
    </row>
    <row r="86" spans="1:24" x14ac:dyDescent="0.2">
      <c r="A86" s="12">
        <f>A85+1</f>
        <v>1402</v>
      </c>
      <c r="B86" s="9" t="s">
        <v>482</v>
      </c>
      <c r="C86" s="18"/>
      <c r="D86" s="23"/>
      <c r="E86" s="39"/>
      <c r="F86" s="24"/>
      <c r="H86" s="5"/>
      <c r="I86" s="5"/>
      <c r="J86" s="96"/>
      <c r="K86" s="95"/>
      <c r="L86" s="95"/>
      <c r="M86" s="92">
        <f>K86+L86</f>
        <v>0</v>
      </c>
      <c r="N86" s="95"/>
      <c r="V86" s="86"/>
      <c r="W86" s="307"/>
      <c r="X86" s="498"/>
    </row>
    <row r="87" spans="1:24" x14ac:dyDescent="0.2">
      <c r="A87" s="12">
        <f>A86+1</f>
        <v>1403</v>
      </c>
      <c r="C87" s="18"/>
      <c r="D87" s="23"/>
      <c r="E87" s="39"/>
      <c r="F87" s="24"/>
      <c r="H87" s="5"/>
      <c r="I87" s="5"/>
      <c r="J87" s="96"/>
      <c r="K87" s="95"/>
      <c r="L87" s="95"/>
      <c r="M87" s="92">
        <f>K87+L87</f>
        <v>0</v>
      </c>
      <c r="N87" s="95"/>
      <c r="V87" s="86"/>
      <c r="W87" s="307"/>
      <c r="X87" s="498"/>
    </row>
    <row r="88" spans="1:24" x14ac:dyDescent="0.2">
      <c r="C88" s="18"/>
      <c r="D88" s="23"/>
      <c r="E88" s="18"/>
      <c r="F88" s="24"/>
      <c r="H88" s="5"/>
      <c r="I88" s="5"/>
      <c r="J88" s="94"/>
      <c r="K88" s="93"/>
      <c r="L88" s="93"/>
      <c r="M88" s="92"/>
      <c r="N88" s="92"/>
      <c r="V88" s="86"/>
      <c r="W88" s="307"/>
      <c r="X88" s="498"/>
    </row>
    <row r="89" spans="1:24" x14ac:dyDescent="0.2">
      <c r="B89" s="106" t="s">
        <v>481</v>
      </c>
      <c r="C89" s="83"/>
      <c r="D89" s="153"/>
      <c r="E89" s="83"/>
      <c r="F89" s="152"/>
      <c r="G89" s="188"/>
      <c r="H89" s="105"/>
      <c r="I89" s="105" t="s">
        <v>79</v>
      </c>
      <c r="J89" s="104"/>
      <c r="K89" s="103">
        <f>SUM(K90:K96)</f>
        <v>0</v>
      </c>
      <c r="L89" s="103">
        <f>SUM(L90:L96)</f>
        <v>0</v>
      </c>
      <c r="M89" s="158">
        <f>SUM(M90:M96)</f>
        <v>0</v>
      </c>
      <c r="N89" s="158">
        <f>SUM(N90:N96)</f>
        <v>0</v>
      </c>
      <c r="O89" s="110"/>
      <c r="V89" s="86"/>
      <c r="W89" s="307"/>
      <c r="X89" s="498"/>
    </row>
    <row r="90" spans="1:24" x14ac:dyDescent="0.2">
      <c r="A90" s="12">
        <v>1500</v>
      </c>
      <c r="B90" s="9" t="s">
        <v>480</v>
      </c>
      <c r="C90" s="18"/>
      <c r="D90" s="23"/>
      <c r="E90" s="18"/>
      <c r="F90" s="24"/>
      <c r="H90" s="5"/>
      <c r="I90" s="5"/>
      <c r="J90" s="96"/>
      <c r="K90" s="95"/>
      <c r="L90" s="95"/>
      <c r="M90" s="92">
        <f t="shared" ref="M90:M95" si="2">K90+L90</f>
        <v>0</v>
      </c>
      <c r="N90" s="95"/>
      <c r="V90" s="86"/>
      <c r="W90" s="307"/>
      <c r="X90" s="498"/>
    </row>
    <row r="91" spans="1:24" x14ac:dyDescent="0.2">
      <c r="A91" s="12">
        <f>A90+1</f>
        <v>1501</v>
      </c>
      <c r="B91" s="9" t="s">
        <v>479</v>
      </c>
      <c r="C91" s="18"/>
      <c r="D91" s="23"/>
      <c r="E91" s="18"/>
      <c r="F91" s="24"/>
      <c r="H91" s="5"/>
      <c r="I91" s="5"/>
      <c r="J91" s="96"/>
      <c r="K91" s="95"/>
      <c r="L91" s="95"/>
      <c r="M91" s="92">
        <f t="shared" si="2"/>
        <v>0</v>
      </c>
      <c r="N91" s="95"/>
      <c r="V91" s="86"/>
      <c r="W91" s="307"/>
      <c r="X91" s="498"/>
    </row>
    <row r="92" spans="1:24" x14ac:dyDescent="0.2">
      <c r="A92" s="12">
        <f>A91+1</f>
        <v>1502</v>
      </c>
      <c r="B92" s="9" t="s">
        <v>478</v>
      </c>
      <c r="C92" s="18"/>
      <c r="D92" s="23"/>
      <c r="E92" s="18"/>
      <c r="F92" s="24"/>
      <c r="H92" s="5"/>
      <c r="I92" s="5"/>
      <c r="J92" s="96"/>
      <c r="K92" s="95"/>
      <c r="L92" s="95"/>
      <c r="M92" s="92">
        <f t="shared" si="2"/>
        <v>0</v>
      </c>
      <c r="N92" s="95"/>
      <c r="V92" s="86"/>
      <c r="W92" s="307"/>
      <c r="X92" s="498"/>
    </row>
    <row r="93" spans="1:24" x14ac:dyDescent="0.2">
      <c r="A93" s="12">
        <f>A92+1</f>
        <v>1503</v>
      </c>
      <c r="B93" t="s">
        <v>477</v>
      </c>
      <c r="C93" s="18"/>
      <c r="D93" s="23"/>
      <c r="E93" s="18"/>
      <c r="F93" s="24"/>
      <c r="H93" s="5"/>
      <c r="I93" s="5"/>
      <c r="J93" s="96"/>
      <c r="K93" s="95"/>
      <c r="L93" s="95"/>
      <c r="M93" s="92">
        <f t="shared" si="2"/>
        <v>0</v>
      </c>
      <c r="N93" s="95"/>
      <c r="V93" s="86"/>
      <c r="W93" s="307"/>
      <c r="X93" s="498"/>
    </row>
    <row r="94" spans="1:24" x14ac:dyDescent="0.2">
      <c r="A94" s="12">
        <f>A93+1</f>
        <v>1504</v>
      </c>
      <c r="B94" s="9" t="s">
        <v>476</v>
      </c>
      <c r="C94" s="18"/>
      <c r="D94" s="23"/>
      <c r="E94" s="18"/>
      <c r="F94" s="24"/>
      <c r="H94" s="5"/>
      <c r="I94" s="5"/>
      <c r="J94" s="96"/>
      <c r="K94" s="95"/>
      <c r="L94" s="95"/>
      <c r="M94" s="92">
        <f t="shared" si="2"/>
        <v>0</v>
      </c>
      <c r="N94" s="95"/>
      <c r="V94" s="86"/>
      <c r="W94" s="307"/>
      <c r="X94" s="498"/>
    </row>
    <row r="95" spans="1:24" x14ac:dyDescent="0.2">
      <c r="A95" s="12">
        <f>A94+1</f>
        <v>1505</v>
      </c>
      <c r="C95" s="18"/>
      <c r="D95" s="23"/>
      <c r="E95" s="18"/>
      <c r="F95" s="24"/>
      <c r="H95" s="5"/>
      <c r="I95" s="5"/>
      <c r="J95" s="96"/>
      <c r="K95" s="95"/>
      <c r="L95" s="95"/>
      <c r="M95" s="92">
        <f t="shared" si="2"/>
        <v>0</v>
      </c>
      <c r="N95" s="95"/>
      <c r="V95" s="86"/>
      <c r="W95" s="307"/>
      <c r="X95" s="498"/>
    </row>
    <row r="96" spans="1:24" x14ac:dyDescent="0.2">
      <c r="C96" s="18"/>
      <c r="D96" s="23"/>
      <c r="E96" s="18"/>
      <c r="F96" s="24"/>
      <c r="H96" s="5"/>
      <c r="I96" s="5"/>
      <c r="J96" s="94"/>
      <c r="K96" s="93"/>
      <c r="L96" s="93"/>
      <c r="M96" s="92"/>
      <c r="N96" s="92"/>
      <c r="V96" s="86"/>
      <c r="W96" s="307"/>
      <c r="X96" s="498"/>
    </row>
    <row r="97" spans="1:29" x14ac:dyDescent="0.2">
      <c r="B97" s="106" t="s">
        <v>475</v>
      </c>
      <c r="C97" s="83"/>
      <c r="D97" s="153"/>
      <c r="E97" s="83"/>
      <c r="F97" s="152"/>
      <c r="G97" s="188"/>
      <c r="H97" s="105"/>
      <c r="I97" s="105" t="s">
        <v>79</v>
      </c>
      <c r="J97" s="104"/>
      <c r="K97" s="103">
        <f>SUM(K98:K101)</f>
        <v>0</v>
      </c>
      <c r="L97" s="103">
        <f>SUM(L98:L101)</f>
        <v>0</v>
      </c>
      <c r="M97" s="158">
        <f>SUM(M98:M101)</f>
        <v>0</v>
      </c>
      <c r="N97" s="158">
        <f>SUM(N98:N101)</f>
        <v>0</v>
      </c>
      <c r="O97" s="110"/>
      <c r="V97" s="86"/>
      <c r="W97" s="307"/>
      <c r="X97" s="498"/>
    </row>
    <row r="98" spans="1:29" x14ac:dyDescent="0.2">
      <c r="A98" s="12">
        <v>1600</v>
      </c>
      <c r="B98" s="9" t="s">
        <v>474</v>
      </c>
      <c r="C98" s="18"/>
      <c r="D98" s="23"/>
      <c r="E98" s="39"/>
      <c r="F98" s="24"/>
      <c r="H98" s="5"/>
      <c r="I98" s="5"/>
      <c r="J98" s="96"/>
      <c r="K98" s="95"/>
      <c r="L98" s="95"/>
      <c r="M98" s="92">
        <f>K98+L98</f>
        <v>0</v>
      </c>
      <c r="N98" s="95"/>
      <c r="V98" s="86"/>
      <c r="W98" s="307"/>
      <c r="X98" s="498"/>
    </row>
    <row r="99" spans="1:29" x14ac:dyDescent="0.2">
      <c r="A99" s="12">
        <f>A98+1</f>
        <v>1601</v>
      </c>
      <c r="B99" s="9" t="s">
        <v>473</v>
      </c>
      <c r="C99" s="18"/>
      <c r="D99" s="23"/>
      <c r="E99" s="367">
        <v>0</v>
      </c>
      <c r="F99" s="97" t="s">
        <v>466</v>
      </c>
      <c r="G99" s="366">
        <v>0</v>
      </c>
      <c r="H99" s="5" t="s">
        <v>465</v>
      </c>
      <c r="I99" s="5"/>
      <c r="J99" s="96"/>
      <c r="K99" s="95"/>
      <c r="L99" s="254">
        <f>E99*G99</f>
        <v>0</v>
      </c>
      <c r="M99" s="92">
        <f>K99+L99</f>
        <v>0</v>
      </c>
      <c r="N99" s="95"/>
      <c r="V99" s="86"/>
      <c r="W99" s="307"/>
      <c r="X99" s="506" t="s">
        <v>544</v>
      </c>
      <c r="Y99" s="525"/>
      <c r="Z99" s="510"/>
      <c r="AA99" s="190"/>
      <c r="AB99" s="190"/>
      <c r="AC99" s="510"/>
    </row>
    <row r="100" spans="1:29" x14ac:dyDescent="0.2">
      <c r="A100" s="12">
        <f>A99+1</f>
        <v>1602</v>
      </c>
      <c r="C100" s="18"/>
      <c r="D100" s="23"/>
      <c r="E100" s="2"/>
      <c r="F100" s="97"/>
      <c r="G100" s="281"/>
      <c r="H100" s="5"/>
      <c r="I100" s="5"/>
      <c r="J100" s="96"/>
      <c r="K100" s="95"/>
      <c r="L100" s="95"/>
      <c r="M100" s="92">
        <f>K100+L100</f>
        <v>0</v>
      </c>
      <c r="N100" s="95"/>
      <c r="V100" s="86"/>
      <c r="W100" s="307"/>
      <c r="X100" s="498"/>
    </row>
    <row r="101" spans="1:29" x14ac:dyDescent="0.2">
      <c r="C101" s="18"/>
      <c r="D101" s="23"/>
      <c r="E101" s="18"/>
      <c r="F101" s="24"/>
      <c r="H101" s="5"/>
      <c r="I101" s="5"/>
      <c r="J101" s="94"/>
      <c r="K101" s="93"/>
      <c r="L101" s="93"/>
      <c r="M101" s="92"/>
      <c r="N101" s="92"/>
      <c r="V101" s="86"/>
      <c r="W101" s="307"/>
      <c r="X101" s="498"/>
    </row>
    <row r="102" spans="1:29" x14ac:dyDescent="0.2">
      <c r="B102" s="106" t="s">
        <v>472</v>
      </c>
      <c r="C102" s="83"/>
      <c r="D102" s="153"/>
      <c r="E102" s="83"/>
      <c r="F102" s="152"/>
      <c r="G102" s="188"/>
      <c r="H102" s="105"/>
      <c r="I102" s="105" t="s">
        <v>79</v>
      </c>
      <c r="J102" s="104"/>
      <c r="K102" s="103">
        <f>SUM(K103:K109)</f>
        <v>0</v>
      </c>
      <c r="L102" s="103">
        <f>SUM(L103:L109)</f>
        <v>0</v>
      </c>
      <c r="M102" s="158">
        <f>SUM(M103:M109)</f>
        <v>0</v>
      </c>
      <c r="N102" s="158">
        <f>SUM(N103:N109)</f>
        <v>0</v>
      </c>
      <c r="O102" s="110"/>
      <c r="V102" s="86"/>
      <c r="W102" s="307"/>
    </row>
    <row r="103" spans="1:29" x14ac:dyDescent="0.2">
      <c r="A103" s="12">
        <v>1700</v>
      </c>
      <c r="B103" s="9" t="s">
        <v>471</v>
      </c>
      <c r="C103" s="18"/>
      <c r="D103" s="23"/>
      <c r="E103" s="9"/>
      <c r="F103" s="24"/>
      <c r="H103" s="5"/>
      <c r="I103" s="5"/>
      <c r="J103" s="96"/>
      <c r="K103" s="95"/>
      <c r="L103" s="95"/>
      <c r="M103" s="92">
        <f t="shared" ref="M103:M108" si="3">K103+L103</f>
        <v>0</v>
      </c>
      <c r="N103" s="95"/>
      <c r="V103" s="86"/>
      <c r="W103" s="307"/>
      <c r="X103" s="529"/>
    </row>
    <row r="104" spans="1:29" x14ac:dyDescent="0.2">
      <c r="A104" s="12">
        <f>A103+1</f>
        <v>1701</v>
      </c>
      <c r="B104" s="9" t="s">
        <v>470</v>
      </c>
      <c r="C104" s="18"/>
      <c r="D104" s="23"/>
      <c r="E104" s="9"/>
      <c r="H104" s="5"/>
      <c r="I104" s="5"/>
      <c r="J104" s="96"/>
      <c r="K104" s="95"/>
      <c r="L104" s="95"/>
      <c r="M104" s="92">
        <f t="shared" si="3"/>
        <v>0</v>
      </c>
      <c r="N104" s="95"/>
      <c r="X104" s="529"/>
      <c r="Z104" s="7"/>
    </row>
    <row r="105" spans="1:29" x14ac:dyDescent="0.2">
      <c r="A105" s="12">
        <f>A104+1</f>
        <v>1702</v>
      </c>
      <c r="B105" s="9" t="s">
        <v>469</v>
      </c>
      <c r="C105" s="18"/>
      <c r="D105" s="23"/>
      <c r="E105" s="39"/>
      <c r="H105" s="5"/>
      <c r="I105" s="5"/>
      <c r="J105" s="96"/>
      <c r="K105" s="95"/>
      <c r="L105" s="95"/>
      <c r="M105" s="92">
        <f t="shared" si="3"/>
        <v>0</v>
      </c>
      <c r="N105" s="95"/>
      <c r="X105" s="506" t="s">
        <v>545</v>
      </c>
      <c r="Y105" s="525"/>
      <c r="Z105" s="530"/>
      <c r="AA105" s="190"/>
      <c r="AB105" s="190"/>
      <c r="AC105" s="510"/>
    </row>
    <row r="106" spans="1:29" x14ac:dyDescent="0.2">
      <c r="A106" s="12">
        <f>A105+1</f>
        <v>1703</v>
      </c>
      <c r="B106" s="9" t="s">
        <v>468</v>
      </c>
      <c r="C106" s="18"/>
      <c r="D106" s="23"/>
      <c r="E106" s="18"/>
      <c r="H106" s="5"/>
      <c r="I106" s="5"/>
      <c r="J106" s="96"/>
      <c r="K106" s="95"/>
      <c r="L106" s="95"/>
      <c r="M106" s="92">
        <f t="shared" si="3"/>
        <v>0</v>
      </c>
      <c r="N106" s="95"/>
      <c r="X106" s="506" t="s">
        <v>546</v>
      </c>
      <c r="Y106" s="525"/>
      <c r="Z106" s="510"/>
      <c r="AA106" s="190"/>
      <c r="AB106" s="190"/>
      <c r="AC106" s="510"/>
    </row>
    <row r="107" spans="1:29" x14ac:dyDescent="0.2">
      <c r="A107" s="12">
        <f>A106+1</f>
        <v>1704</v>
      </c>
      <c r="B107" s="9" t="s">
        <v>467</v>
      </c>
      <c r="C107" s="18"/>
      <c r="D107" s="23"/>
      <c r="E107" s="367">
        <v>0</v>
      </c>
      <c r="F107" s="97" t="s">
        <v>466</v>
      </c>
      <c r="G107" s="366">
        <v>0</v>
      </c>
      <c r="H107" s="5" t="s">
        <v>465</v>
      </c>
      <c r="I107" s="5"/>
      <c r="J107" s="96"/>
      <c r="K107" s="95"/>
      <c r="L107" s="254">
        <f>E107*G107</f>
        <v>0</v>
      </c>
      <c r="M107" s="92">
        <f t="shared" si="3"/>
        <v>0</v>
      </c>
      <c r="N107" s="95"/>
      <c r="X107" s="506" t="s">
        <v>547</v>
      </c>
      <c r="Y107" s="525"/>
      <c r="Z107" s="510"/>
      <c r="AA107" s="190"/>
      <c r="AB107" s="190"/>
      <c r="AC107" s="510"/>
    </row>
    <row r="108" spans="1:29" x14ac:dyDescent="0.2">
      <c r="A108" s="12">
        <f>A107+1</f>
        <v>1705</v>
      </c>
      <c r="C108" s="18"/>
      <c r="D108" s="23"/>
      <c r="E108" s="18"/>
      <c r="F108" s="97"/>
      <c r="G108" s="281"/>
      <c r="H108" s="5"/>
      <c r="I108" s="5"/>
      <c r="J108" s="96"/>
      <c r="K108" s="95"/>
      <c r="L108" s="95"/>
      <c r="M108" s="92">
        <f t="shared" si="3"/>
        <v>0</v>
      </c>
      <c r="N108" s="95"/>
      <c r="X108" s="498"/>
    </row>
    <row r="109" spans="1:29" x14ac:dyDescent="0.2">
      <c r="A109" s="107"/>
      <c r="B109" s="72"/>
      <c r="C109" s="18"/>
      <c r="D109" s="23"/>
      <c r="E109" s="18"/>
      <c r="H109" s="5"/>
      <c r="I109" s="5"/>
      <c r="J109" s="94"/>
      <c r="K109" s="93"/>
      <c r="L109" s="93"/>
      <c r="M109" s="92"/>
      <c r="N109" s="92"/>
      <c r="X109" s="498"/>
    </row>
    <row r="110" spans="1:29" ht="17" thickBot="1" x14ac:dyDescent="0.25">
      <c r="A110" s="107"/>
      <c r="B110" s="72"/>
      <c r="C110" s="267"/>
      <c r="D110" s="365"/>
      <c r="E110" s="364"/>
      <c r="F110" s="90"/>
      <c r="G110" s="90"/>
      <c r="H110" s="274"/>
      <c r="I110" s="274" t="s">
        <v>464</v>
      </c>
      <c r="J110" s="363"/>
      <c r="K110" s="213">
        <f>K62+K71+K77+K83+K89+K97+K102</f>
        <v>0</v>
      </c>
      <c r="L110" s="213">
        <f>L62+L71+L77+L83+L89+L97+L102</f>
        <v>0</v>
      </c>
      <c r="M110" s="213">
        <f>M62+M71+M77+M83+M89+M97+M102</f>
        <v>0</v>
      </c>
      <c r="N110" s="213">
        <f>N62+N71+N77+N83+N89+N97+N102</f>
        <v>0</v>
      </c>
      <c r="Q110" s="101"/>
      <c r="R110" s="101"/>
      <c r="S110" s="101"/>
      <c r="T110" s="101"/>
      <c r="U110" s="101"/>
      <c r="V110" s="187"/>
      <c r="W110" s="415"/>
      <c r="X110" s="531" t="s">
        <v>548</v>
      </c>
      <c r="Y110" s="532"/>
      <c r="Z110" s="533"/>
      <c r="AA110" s="534"/>
      <c r="AB110" s="534"/>
      <c r="AC110" s="533"/>
    </row>
    <row r="111" spans="1:29" ht="17" thickBot="1" x14ac:dyDescent="0.25">
      <c r="A111" s="212"/>
      <c r="B111" s="211"/>
      <c r="C111" s="209"/>
      <c r="D111" s="210"/>
      <c r="E111" s="209"/>
      <c r="F111" s="147"/>
      <c r="G111" s="147"/>
      <c r="H111" s="208"/>
      <c r="I111" s="208"/>
      <c r="J111" s="310"/>
      <c r="K111" s="362"/>
      <c r="L111" s="362"/>
      <c r="M111" s="139"/>
      <c r="N111" s="362"/>
      <c r="Q111" s="101"/>
      <c r="R111" s="101"/>
      <c r="S111" s="101"/>
      <c r="T111" s="101"/>
      <c r="U111" s="101"/>
      <c r="V111" s="187"/>
      <c r="W111" s="415"/>
      <c r="X111" s="531"/>
      <c r="Y111" s="532"/>
      <c r="Z111" s="533"/>
      <c r="AA111" s="534"/>
      <c r="AB111" s="534"/>
      <c r="AC111" s="533"/>
    </row>
    <row r="112" spans="1:29" x14ac:dyDescent="0.2">
      <c r="C112" s="18"/>
      <c r="D112" s="23"/>
      <c r="E112" s="18"/>
      <c r="I112" s="308"/>
      <c r="J112" s="361"/>
      <c r="K112" s="360"/>
      <c r="L112" s="360"/>
      <c r="M112" s="308"/>
      <c r="N112" s="308"/>
      <c r="P112" s="282"/>
      <c r="Q112" s="359"/>
      <c r="R112" s="121"/>
      <c r="S112" s="535"/>
      <c r="T112" s="9"/>
      <c r="U112" s="9"/>
      <c r="V112" s="9"/>
      <c r="W112" s="97"/>
      <c r="X112" s="536" t="s">
        <v>549</v>
      </c>
      <c r="Y112" s="537"/>
      <c r="Z112" s="537"/>
      <c r="AA112" s="538"/>
      <c r="AB112" s="538"/>
      <c r="AC112" s="537"/>
    </row>
    <row r="113" spans="1:29" ht="40" x14ac:dyDescent="0.2">
      <c r="A113" s="107" t="s">
        <v>463</v>
      </c>
      <c r="B113" s="72" t="s">
        <v>462</v>
      </c>
      <c r="C113" s="39"/>
      <c r="D113" s="23"/>
      <c r="E113" s="18"/>
      <c r="G113" s="334"/>
      <c r="H113" s="9"/>
      <c r="I113" s="9"/>
      <c r="J113" s="135"/>
      <c r="K113" s="134" t="s">
        <v>38</v>
      </c>
      <c r="L113" s="133" t="s">
        <v>37</v>
      </c>
      <c r="M113" s="132" t="s">
        <v>36</v>
      </c>
      <c r="N113" s="131" t="s">
        <v>520</v>
      </c>
      <c r="P113" s="282"/>
      <c r="Q113" s="334"/>
      <c r="R113" s="334"/>
      <c r="S113" s="72"/>
      <c r="T113" s="9"/>
      <c r="U113" s="9"/>
      <c r="V113" s="9"/>
      <c r="W113" s="97"/>
      <c r="X113" s="539" t="s">
        <v>550</v>
      </c>
      <c r="Y113" s="510"/>
      <c r="Z113" s="510"/>
      <c r="AA113" s="190"/>
      <c r="AB113" s="190"/>
      <c r="AC113" s="510"/>
    </row>
    <row r="114" spans="1:29" x14ac:dyDescent="0.2">
      <c r="A114" s="9"/>
      <c r="B114" s="355" t="s">
        <v>461</v>
      </c>
      <c r="C114" s="49"/>
      <c r="D114" s="82"/>
      <c r="E114" s="49"/>
      <c r="F114" s="48"/>
      <c r="G114" s="82"/>
      <c r="H114" s="105"/>
      <c r="I114" s="105" t="s">
        <v>79</v>
      </c>
      <c r="J114" s="243"/>
      <c r="K114" s="149">
        <f>SUM(K115:K119)</f>
        <v>0</v>
      </c>
      <c r="L114" s="149">
        <f>SUM(L115:L119)</f>
        <v>0</v>
      </c>
      <c r="M114" s="255">
        <f>SUM(M115:M119)</f>
        <v>0</v>
      </c>
      <c r="N114" s="255">
        <f>SUM(N115:N119)</f>
        <v>0</v>
      </c>
      <c r="O114" s="110"/>
      <c r="P114" s="282"/>
      <c r="Q114" s="359"/>
      <c r="R114" s="121"/>
      <c r="S114" s="535"/>
      <c r="T114" s="9"/>
      <c r="U114" s="9"/>
      <c r="V114" s="540"/>
      <c r="W114" s="97"/>
      <c r="X114" s="541" t="s">
        <v>551</v>
      </c>
      <c r="Y114" s="526"/>
      <c r="Z114" s="242"/>
      <c r="AA114" s="527"/>
      <c r="AB114" s="527"/>
      <c r="AC114" s="242"/>
    </row>
    <row r="115" spans="1:29" x14ac:dyDescent="0.2">
      <c r="A115" s="9"/>
      <c r="C115" s="9"/>
      <c r="D115" s="9"/>
      <c r="E115" s="9"/>
      <c r="G115" s="9"/>
      <c r="H115" s="9"/>
      <c r="I115" s="9"/>
      <c r="J115" s="9"/>
      <c r="K115" s="95"/>
      <c r="L115" s="95"/>
      <c r="M115" s="92"/>
      <c r="N115" s="92"/>
      <c r="O115" s="9"/>
      <c r="P115" s="292" t="s">
        <v>354</v>
      </c>
      <c r="Q115" s="291" t="s">
        <v>353</v>
      </c>
      <c r="R115" s="542" t="s">
        <v>552</v>
      </c>
      <c r="S115" s="543" t="s">
        <v>553</v>
      </c>
      <c r="T115" s="544" t="s">
        <v>554</v>
      </c>
      <c r="U115" s="545" t="s">
        <v>555</v>
      </c>
      <c r="V115" s="546" t="s">
        <v>556</v>
      </c>
      <c r="W115" s="547" t="s">
        <v>557</v>
      </c>
      <c r="X115" s="548" t="s">
        <v>558</v>
      </c>
      <c r="Y115" s="549"/>
      <c r="Z115" s="550"/>
      <c r="AA115" s="551"/>
      <c r="AB115" s="551"/>
      <c r="AC115" s="550"/>
    </row>
    <row r="116" spans="1:29" x14ac:dyDescent="0.2">
      <c r="A116" s="12">
        <v>2100</v>
      </c>
      <c r="B116" s="9" t="s">
        <v>460</v>
      </c>
      <c r="C116" s="121"/>
      <c r="D116" s="75"/>
      <c r="E116" s="121"/>
      <c r="F116" s="7"/>
      <c r="G116" s="97"/>
      <c r="H116" s="14"/>
      <c r="I116" s="358"/>
      <c r="J116" s="96"/>
      <c r="K116" s="95"/>
      <c r="L116" s="95"/>
      <c r="M116" s="92">
        <f>K116+L116</f>
        <v>0</v>
      </c>
      <c r="N116" s="92"/>
      <c r="O116" s="357" t="s">
        <v>361</v>
      </c>
      <c r="P116" s="356"/>
      <c r="Q116" s="1">
        <f>$X$121</f>
        <v>0</v>
      </c>
      <c r="R116" s="1">
        <f>$X$122</f>
        <v>0</v>
      </c>
      <c r="S116" s="1">
        <f>$X$123</f>
        <v>0</v>
      </c>
      <c r="T116" s="1">
        <f>$X$124</f>
        <v>0</v>
      </c>
      <c r="V116" s="7">
        <v>0</v>
      </c>
      <c r="W116" s="164">
        <f>U116*V116</f>
        <v>0</v>
      </c>
      <c r="X116" s="552" t="s">
        <v>559</v>
      </c>
      <c r="Y116" s="553"/>
      <c r="Z116" s="554"/>
      <c r="AA116" s="553"/>
      <c r="AB116" s="553"/>
      <c r="AC116" s="554"/>
    </row>
    <row r="117" spans="1:29" x14ac:dyDescent="0.2">
      <c r="A117" s="12">
        <f>A116+1</f>
        <v>2101</v>
      </c>
      <c r="B117" s="9" t="s">
        <v>459</v>
      </c>
      <c r="C117" s="18"/>
      <c r="D117" s="23"/>
      <c r="E117" s="18"/>
      <c r="F117" s="240"/>
      <c r="G117" s="97"/>
      <c r="H117" s="14"/>
      <c r="I117" s="358"/>
      <c r="J117" s="96"/>
      <c r="K117" s="95"/>
      <c r="L117" s="95"/>
      <c r="M117" s="92">
        <f>K117+L117</f>
        <v>0</v>
      </c>
      <c r="N117" s="92"/>
      <c r="O117" s="357" t="s">
        <v>361</v>
      </c>
      <c r="P117" s="356"/>
      <c r="W117" s="164">
        <f>U117*V117</f>
        <v>0</v>
      </c>
      <c r="X117" s="555" t="s">
        <v>560</v>
      </c>
      <c r="Y117" s="532"/>
      <c r="Z117" s="533"/>
      <c r="AA117" s="534"/>
      <c r="AB117" s="534"/>
      <c r="AC117" s="533"/>
    </row>
    <row r="118" spans="1:29" x14ac:dyDescent="0.2">
      <c r="A118" s="12">
        <f>A117+1</f>
        <v>2102</v>
      </c>
      <c r="C118" s="18"/>
      <c r="D118" s="23"/>
      <c r="E118" s="18"/>
      <c r="F118" s="7"/>
      <c r="G118" s="97"/>
      <c r="H118" s="14"/>
      <c r="I118" s="4"/>
      <c r="J118" s="96"/>
      <c r="K118" s="95"/>
      <c r="L118" s="95"/>
      <c r="M118" s="92">
        <f>K118+L118</f>
        <v>0</v>
      </c>
      <c r="N118" s="92"/>
      <c r="O118" s="357" t="s">
        <v>361</v>
      </c>
      <c r="P118" s="356"/>
      <c r="W118" s="164">
        <f>U118*V118</f>
        <v>0</v>
      </c>
      <c r="X118" s="556" t="s">
        <v>561</v>
      </c>
      <c r="Y118" s="9"/>
      <c r="AA118" s="9"/>
      <c r="AB118" s="9"/>
    </row>
    <row r="119" spans="1:29" x14ac:dyDescent="0.2">
      <c r="A119" s="9"/>
      <c r="C119" s="9"/>
      <c r="D119" s="9"/>
      <c r="E119" s="9"/>
      <c r="G119" s="9"/>
      <c r="H119" s="9"/>
      <c r="I119" s="9"/>
      <c r="J119" s="9"/>
      <c r="K119" s="95"/>
      <c r="L119" s="95"/>
      <c r="M119" s="92"/>
      <c r="N119" s="95"/>
      <c r="O119" s="9"/>
      <c r="P119" s="332"/>
      <c r="X119" s="557" t="s">
        <v>562</v>
      </c>
      <c r="Y119" s="525"/>
      <c r="Z119" s="510"/>
      <c r="AA119" s="190"/>
      <c r="AB119" s="190"/>
      <c r="AC119" s="510"/>
    </row>
    <row r="120" spans="1:29" x14ac:dyDescent="0.2">
      <c r="A120" s="9"/>
      <c r="B120" s="355" t="s">
        <v>458</v>
      </c>
      <c r="C120" s="49"/>
      <c r="D120" s="82"/>
      <c r="E120" s="49"/>
      <c r="F120" s="48"/>
      <c r="G120" s="82"/>
      <c r="H120" s="105"/>
      <c r="I120" s="105" t="s">
        <v>79</v>
      </c>
      <c r="J120" s="243"/>
      <c r="K120" s="149">
        <f>SUM(K121:K124)</f>
        <v>0</v>
      </c>
      <c r="L120" s="149">
        <f>SUM(L121:L124)</f>
        <v>0</v>
      </c>
      <c r="M120" s="255">
        <f>SUM(M121:M124)</f>
        <v>0</v>
      </c>
      <c r="N120" s="296">
        <f>SUM(N121:N124)</f>
        <v>0</v>
      </c>
      <c r="O120" s="110"/>
      <c r="P120" s="282"/>
      <c r="X120" s="498"/>
    </row>
    <row r="121" spans="1:29" x14ac:dyDescent="0.2">
      <c r="A121" s="107"/>
      <c r="B121" s="72"/>
      <c r="C121" s="121" t="s">
        <v>378</v>
      </c>
      <c r="D121" s="75" t="s">
        <v>377</v>
      </c>
      <c r="E121" s="121" t="s">
        <v>376</v>
      </c>
      <c r="F121" s="317"/>
      <c r="G121" s="23" t="s">
        <v>412</v>
      </c>
      <c r="H121" s="17"/>
      <c r="I121" s="17"/>
      <c r="J121" s="115"/>
      <c r="K121" s="114"/>
      <c r="L121" s="114"/>
      <c r="M121" s="288" t="s">
        <v>355</v>
      </c>
      <c r="N121" s="354"/>
      <c r="P121" s="292" t="s">
        <v>354</v>
      </c>
      <c r="Q121" s="291" t="s">
        <v>353</v>
      </c>
      <c r="R121" s="542" t="s">
        <v>552</v>
      </c>
      <c r="S121" s="543" t="s">
        <v>553</v>
      </c>
      <c r="T121" s="544" t="s">
        <v>554</v>
      </c>
      <c r="U121" s="545" t="s">
        <v>555</v>
      </c>
      <c r="V121" s="546" t="s">
        <v>556</v>
      </c>
      <c r="W121" s="547" t="s">
        <v>557</v>
      </c>
      <c r="X121" s="558"/>
      <c r="Y121" s="537" t="s">
        <v>563</v>
      </c>
      <c r="Z121" s="537"/>
      <c r="AA121" s="538"/>
      <c r="AB121" s="538"/>
      <c r="AC121" s="537"/>
    </row>
    <row r="122" spans="1:29" x14ac:dyDescent="0.2">
      <c r="A122" s="12">
        <v>2200</v>
      </c>
      <c r="B122" s="9" t="s">
        <v>457</v>
      </c>
      <c r="C122" s="156">
        <v>0</v>
      </c>
      <c r="D122" s="156">
        <f>G19</f>
        <v>0</v>
      </c>
      <c r="E122" s="2">
        <v>0</v>
      </c>
      <c r="F122" s="317" t="s">
        <v>456</v>
      </c>
      <c r="G122" s="2">
        <f>C122+D122+E122</f>
        <v>0</v>
      </c>
      <c r="H122" s="14"/>
      <c r="I122" s="15" t="s">
        <v>455</v>
      </c>
      <c r="J122" s="96"/>
      <c r="K122" s="95"/>
      <c r="L122" s="95">
        <v>0</v>
      </c>
      <c r="M122" s="92">
        <f>K122+L122</f>
        <v>0</v>
      </c>
      <c r="N122" s="92"/>
      <c r="O122" s="3" t="s">
        <v>361</v>
      </c>
      <c r="P122" s="282"/>
      <c r="Q122" s="1">
        <f>$X$121</f>
        <v>0</v>
      </c>
      <c r="R122" s="1">
        <f>$X$122</f>
        <v>0</v>
      </c>
      <c r="S122" s="1">
        <f>$X$123</f>
        <v>0</v>
      </c>
      <c r="T122" s="1">
        <f>$X$124</f>
        <v>0</v>
      </c>
      <c r="U122" s="1">
        <v>0</v>
      </c>
      <c r="V122" s="7">
        <v>0</v>
      </c>
      <c r="W122" s="164">
        <f>U122*V122</f>
        <v>0</v>
      </c>
      <c r="X122" s="559"/>
      <c r="Y122" s="510" t="s">
        <v>564</v>
      </c>
      <c r="Z122" s="510"/>
      <c r="AA122" s="190"/>
      <c r="AB122" s="190"/>
      <c r="AC122" s="510"/>
    </row>
    <row r="123" spans="1:29" x14ac:dyDescent="0.2">
      <c r="C123" s="18"/>
      <c r="D123" s="23"/>
      <c r="E123" s="18"/>
      <c r="F123" s="240"/>
      <c r="G123" s="18"/>
      <c r="H123" s="15"/>
      <c r="I123" s="119"/>
      <c r="J123" s="119"/>
      <c r="K123" s="29"/>
      <c r="L123" s="29"/>
      <c r="M123" s="95"/>
      <c r="N123" s="92"/>
      <c r="P123" s="282"/>
      <c r="X123" s="560"/>
      <c r="Y123" s="242" t="s">
        <v>565</v>
      </c>
      <c r="Z123" s="242"/>
      <c r="AA123" s="527"/>
      <c r="AB123" s="527"/>
      <c r="AC123" s="242"/>
    </row>
    <row r="124" spans="1:29" x14ac:dyDescent="0.2">
      <c r="C124" s="18"/>
      <c r="D124" s="23"/>
      <c r="E124" s="18"/>
      <c r="F124" s="240"/>
      <c r="G124" s="18"/>
      <c r="H124" s="15"/>
      <c r="I124" s="119"/>
      <c r="J124" s="119"/>
      <c r="K124" s="321"/>
      <c r="L124" s="321"/>
      <c r="M124" s="108"/>
      <c r="N124" s="108"/>
      <c r="P124" s="282"/>
      <c r="X124" s="561"/>
      <c r="Y124" s="562" t="s">
        <v>566</v>
      </c>
      <c r="Z124" s="563"/>
      <c r="AA124" s="562"/>
      <c r="AB124" s="562"/>
      <c r="AC124" s="563"/>
    </row>
    <row r="125" spans="1:29" x14ac:dyDescent="0.2">
      <c r="B125" s="106" t="s">
        <v>454</v>
      </c>
      <c r="C125" s="83"/>
      <c r="D125" s="153"/>
      <c r="E125" s="83"/>
      <c r="F125" s="320"/>
      <c r="G125" s="83"/>
      <c r="H125" s="105"/>
      <c r="I125" s="105" t="s">
        <v>79</v>
      </c>
      <c r="J125" s="243"/>
      <c r="K125" s="149">
        <f>SUM(K126:K139)</f>
        <v>0</v>
      </c>
      <c r="L125" s="149">
        <f>SUM(L126:L139)</f>
        <v>0</v>
      </c>
      <c r="M125" s="296">
        <f>SUM(M126:M139)</f>
        <v>0</v>
      </c>
      <c r="N125" s="296">
        <f>SUM(N126:N139)</f>
        <v>0</v>
      </c>
      <c r="P125" s="282"/>
      <c r="X125" s="564" t="s">
        <v>567</v>
      </c>
      <c r="Y125" s="9"/>
      <c r="AA125" s="9"/>
      <c r="AB125" s="9"/>
    </row>
    <row r="126" spans="1:29" ht="29" x14ac:dyDescent="0.2">
      <c r="C126" s="353" t="s">
        <v>378</v>
      </c>
      <c r="D126" s="352" t="s">
        <v>377</v>
      </c>
      <c r="E126" s="351" t="s">
        <v>376</v>
      </c>
      <c r="F126" s="7"/>
      <c r="G126" s="220" t="s">
        <v>412</v>
      </c>
      <c r="H126" s="350" t="s">
        <v>375</v>
      </c>
      <c r="I126" s="319" t="s">
        <v>374</v>
      </c>
      <c r="J126" s="115"/>
      <c r="K126" s="114"/>
      <c r="L126" s="114"/>
      <c r="M126" s="288" t="s">
        <v>355</v>
      </c>
      <c r="N126" s="288"/>
      <c r="P126" s="292" t="s">
        <v>354</v>
      </c>
      <c r="Q126" s="291" t="s">
        <v>353</v>
      </c>
      <c r="R126" s="542" t="s">
        <v>552</v>
      </c>
      <c r="S126" s="543" t="s">
        <v>553</v>
      </c>
      <c r="T126" s="544" t="s">
        <v>554</v>
      </c>
      <c r="U126" s="545" t="s">
        <v>555</v>
      </c>
      <c r="V126" s="546" t="s">
        <v>556</v>
      </c>
      <c r="W126" s="547" t="s">
        <v>557</v>
      </c>
      <c r="X126" s="565" t="s">
        <v>568</v>
      </c>
    </row>
    <row r="127" spans="1:29" x14ac:dyDescent="0.2">
      <c r="A127" s="12">
        <v>2310</v>
      </c>
      <c r="B127" s="9" t="s">
        <v>453</v>
      </c>
      <c r="C127" s="349">
        <v>0</v>
      </c>
      <c r="D127" s="348">
        <f>$G$19</f>
        <v>0</v>
      </c>
      <c r="E127" s="347">
        <v>0</v>
      </c>
      <c r="F127" s="317"/>
      <c r="G127" s="156">
        <f>C127+D127+E127</f>
        <v>0</v>
      </c>
      <c r="H127" s="346">
        <v>0</v>
      </c>
      <c r="I127" s="4">
        <f t="shared" ref="I127:I135" si="4">ROUND(($H127*108.33%)*2,1)/2</f>
        <v>0</v>
      </c>
      <c r="J127" s="96"/>
      <c r="K127" s="95"/>
      <c r="L127" s="95">
        <f t="shared" ref="L127:L135" si="5">ROUND((G127*I127)*2,1)/2</f>
        <v>0</v>
      </c>
      <c r="M127" s="92">
        <f t="shared" ref="M127:M135" si="6">K127+L127</f>
        <v>0</v>
      </c>
      <c r="N127" s="92"/>
      <c r="P127" s="282"/>
      <c r="Q127" s="345">
        <f>$X$121</f>
        <v>0</v>
      </c>
      <c r="R127" s="566">
        <f>$X$122</f>
        <v>0</v>
      </c>
      <c r="S127" s="567">
        <f>$X$123</f>
        <v>0</v>
      </c>
      <c r="T127" s="568">
        <f>$X$124</f>
        <v>0</v>
      </c>
      <c r="U127" s="1">
        <v>0</v>
      </c>
      <c r="V127" s="7">
        <v>0</v>
      </c>
      <c r="W127" s="164">
        <f t="shared" ref="W127:W134" si="7">U127*V127</f>
        <v>0</v>
      </c>
      <c r="X127" s="569" t="s">
        <v>569</v>
      </c>
    </row>
    <row r="128" spans="1:29" x14ac:dyDescent="0.2">
      <c r="A128" s="12">
        <f t="shared" ref="A128:A134" si="8">A127+1</f>
        <v>2311</v>
      </c>
      <c r="B128" s="9" t="s">
        <v>452</v>
      </c>
      <c r="C128" s="156">
        <v>0</v>
      </c>
      <c r="D128" s="156">
        <f>$G$19</f>
        <v>0</v>
      </c>
      <c r="E128" s="156">
        <v>0</v>
      </c>
      <c r="F128" s="240"/>
      <c r="G128" s="156">
        <f>C128+D128+E128</f>
        <v>0</v>
      </c>
      <c r="H128" s="14">
        <v>0</v>
      </c>
      <c r="I128" s="4">
        <f t="shared" si="4"/>
        <v>0</v>
      </c>
      <c r="J128" s="96"/>
      <c r="K128" s="95"/>
      <c r="L128" s="95">
        <f t="shared" si="5"/>
        <v>0</v>
      </c>
      <c r="M128" s="92">
        <f t="shared" si="6"/>
        <v>0</v>
      </c>
      <c r="N128" s="92"/>
      <c r="P128" s="282"/>
      <c r="W128" s="164">
        <f t="shared" si="7"/>
        <v>0</v>
      </c>
      <c r="X128" s="569"/>
    </row>
    <row r="129" spans="1:29" x14ac:dyDescent="0.2">
      <c r="A129" s="12">
        <f t="shared" si="8"/>
        <v>2312</v>
      </c>
      <c r="B129" s="9" t="s">
        <v>451</v>
      </c>
      <c r="C129" s="156">
        <v>0</v>
      </c>
      <c r="D129" s="156">
        <f>$G$19</f>
        <v>0</v>
      </c>
      <c r="E129" s="156">
        <v>0</v>
      </c>
      <c r="F129" s="317"/>
      <c r="G129" s="156">
        <f>C129+D129+E129</f>
        <v>0</v>
      </c>
      <c r="H129" s="14">
        <v>0</v>
      </c>
      <c r="I129" s="4">
        <f t="shared" si="4"/>
        <v>0</v>
      </c>
      <c r="J129" s="96"/>
      <c r="K129" s="95"/>
      <c r="L129" s="95">
        <f t="shared" si="5"/>
        <v>0</v>
      </c>
      <c r="M129" s="92">
        <f t="shared" si="6"/>
        <v>0</v>
      </c>
      <c r="N129" s="92"/>
      <c r="O129" s="3" t="s">
        <v>361</v>
      </c>
      <c r="P129" s="282"/>
      <c r="W129" s="164">
        <f t="shared" si="7"/>
        <v>0</v>
      </c>
      <c r="X129" s="570" t="s">
        <v>570</v>
      </c>
      <c r="Y129" s="571"/>
      <c r="Z129" s="537"/>
      <c r="AA129" s="538"/>
      <c r="AB129" s="538"/>
      <c r="AC129" s="537"/>
    </row>
    <row r="130" spans="1:29" x14ac:dyDescent="0.2">
      <c r="A130" s="12">
        <f t="shared" si="8"/>
        <v>2313</v>
      </c>
      <c r="B130" s="9" t="s">
        <v>450</v>
      </c>
      <c r="C130" s="156"/>
      <c r="D130" s="156"/>
      <c r="E130" s="156"/>
      <c r="F130" s="276" t="s">
        <v>449</v>
      </c>
      <c r="G130" s="2">
        <v>0</v>
      </c>
      <c r="H130" s="14">
        <v>0</v>
      </c>
      <c r="I130" s="4">
        <f t="shared" si="4"/>
        <v>0</v>
      </c>
      <c r="J130" s="96"/>
      <c r="K130" s="95"/>
      <c r="L130" s="95">
        <f t="shared" si="5"/>
        <v>0</v>
      </c>
      <c r="M130" s="92">
        <f t="shared" si="6"/>
        <v>0</v>
      </c>
      <c r="N130" s="92"/>
      <c r="O130" s="3" t="s">
        <v>361</v>
      </c>
      <c r="P130" s="282"/>
      <c r="W130" s="164">
        <f t="shared" si="7"/>
        <v>0</v>
      </c>
      <c r="X130" s="572" t="s">
        <v>571</v>
      </c>
      <c r="Y130" s="526"/>
      <c r="Z130" s="242"/>
      <c r="AA130" s="527"/>
      <c r="AB130" s="527"/>
      <c r="AC130" s="242"/>
    </row>
    <row r="131" spans="1:29" x14ac:dyDescent="0.2">
      <c r="A131" s="12">
        <f t="shared" si="8"/>
        <v>2314</v>
      </c>
      <c r="B131" s="9" t="s">
        <v>448</v>
      </c>
      <c r="C131" s="156">
        <v>0</v>
      </c>
      <c r="D131" s="156">
        <f>$G$19</f>
        <v>0</v>
      </c>
      <c r="E131" s="156">
        <v>0</v>
      </c>
      <c r="F131" s="317"/>
      <c r="G131" s="156">
        <f>D131+C131+E131</f>
        <v>0</v>
      </c>
      <c r="H131" s="14">
        <v>0</v>
      </c>
      <c r="I131" s="4">
        <f t="shared" si="4"/>
        <v>0</v>
      </c>
      <c r="J131" s="96"/>
      <c r="K131" s="95"/>
      <c r="L131" s="95">
        <f t="shared" si="5"/>
        <v>0</v>
      </c>
      <c r="M131" s="92">
        <f t="shared" si="6"/>
        <v>0</v>
      </c>
      <c r="N131" s="92"/>
      <c r="P131" s="282"/>
      <c r="W131" s="164">
        <f t="shared" si="7"/>
        <v>0</v>
      </c>
      <c r="X131" s="573" t="s">
        <v>572</v>
      </c>
      <c r="Y131" s="574"/>
      <c r="Z131" s="563"/>
      <c r="AA131" s="562"/>
      <c r="AB131" s="562"/>
      <c r="AC131" s="563"/>
    </row>
    <row r="132" spans="1:29" x14ac:dyDescent="0.2">
      <c r="A132" s="12">
        <f t="shared" si="8"/>
        <v>2315</v>
      </c>
      <c r="B132" s="9" t="s">
        <v>447</v>
      </c>
      <c r="C132" s="156"/>
      <c r="D132" s="156"/>
      <c r="E132" s="156">
        <v>0</v>
      </c>
      <c r="F132" s="317"/>
      <c r="G132" s="156">
        <f>D132+C132+E132</f>
        <v>0</v>
      </c>
      <c r="H132" s="14">
        <v>0</v>
      </c>
      <c r="I132" s="4">
        <f t="shared" si="4"/>
        <v>0</v>
      </c>
      <c r="J132" s="96"/>
      <c r="K132" s="95"/>
      <c r="L132" s="95">
        <f t="shared" si="5"/>
        <v>0</v>
      </c>
      <c r="M132" s="92">
        <f t="shared" si="6"/>
        <v>0</v>
      </c>
      <c r="N132" s="92"/>
      <c r="O132" s="3" t="s">
        <v>361</v>
      </c>
      <c r="P132" s="282"/>
      <c r="W132" s="164">
        <f t="shared" si="7"/>
        <v>0</v>
      </c>
      <c r="X132" s="575" t="s">
        <v>573</v>
      </c>
      <c r="Y132" s="576"/>
      <c r="Z132" s="577"/>
      <c r="AA132" s="578"/>
      <c r="AB132" s="578"/>
      <c r="AC132" s="577"/>
    </row>
    <row r="133" spans="1:29" x14ac:dyDescent="0.2">
      <c r="A133" s="12">
        <f t="shared" si="8"/>
        <v>2316</v>
      </c>
      <c r="B133" s="9" t="s">
        <v>383</v>
      </c>
      <c r="C133" s="156">
        <v>0</v>
      </c>
      <c r="D133" s="156">
        <f>$G$19</f>
        <v>0</v>
      </c>
      <c r="E133" s="156">
        <v>0</v>
      </c>
      <c r="F133" s="317"/>
      <c r="G133" s="156">
        <f>D133+C133+E133</f>
        <v>0</v>
      </c>
      <c r="H133" s="14">
        <v>0</v>
      </c>
      <c r="I133" s="4">
        <f t="shared" si="4"/>
        <v>0</v>
      </c>
      <c r="J133" s="96"/>
      <c r="K133" s="95"/>
      <c r="L133" s="95">
        <f t="shared" si="5"/>
        <v>0</v>
      </c>
      <c r="M133" s="92">
        <f t="shared" si="6"/>
        <v>0</v>
      </c>
      <c r="N133" s="92"/>
      <c r="O133" s="3" t="s">
        <v>361</v>
      </c>
      <c r="P133" s="282"/>
      <c r="W133" s="164">
        <f t="shared" si="7"/>
        <v>0</v>
      </c>
      <c r="X133" s="498"/>
    </row>
    <row r="134" spans="1:29" x14ac:dyDescent="0.2">
      <c r="A134" s="12">
        <f t="shared" si="8"/>
        <v>2317</v>
      </c>
      <c r="B134" s="221" t="s">
        <v>446</v>
      </c>
      <c r="C134" s="156">
        <v>0</v>
      </c>
      <c r="D134" s="156">
        <f>$G$19</f>
        <v>0</v>
      </c>
      <c r="E134" s="156">
        <v>0</v>
      </c>
      <c r="F134" s="317"/>
      <c r="G134" s="156">
        <f>D134+C134+E134</f>
        <v>0</v>
      </c>
      <c r="H134" s="14">
        <v>0</v>
      </c>
      <c r="I134" s="4">
        <f t="shared" si="4"/>
        <v>0</v>
      </c>
      <c r="J134" s="96"/>
      <c r="K134" s="95"/>
      <c r="L134" s="95">
        <f t="shared" si="5"/>
        <v>0</v>
      </c>
      <c r="M134" s="92">
        <f t="shared" si="6"/>
        <v>0</v>
      </c>
      <c r="N134" s="92"/>
      <c r="P134" s="282"/>
      <c r="W134" s="164">
        <f t="shared" si="7"/>
        <v>0</v>
      </c>
      <c r="X134" s="498"/>
    </row>
    <row r="135" spans="1:29" x14ac:dyDescent="0.2">
      <c r="A135" s="12">
        <v>2318</v>
      </c>
      <c r="B135" s="9" t="s">
        <v>445</v>
      </c>
      <c r="C135" s="156">
        <v>0</v>
      </c>
      <c r="D135" s="156">
        <f>$G$19</f>
        <v>0</v>
      </c>
      <c r="E135" s="156">
        <v>0</v>
      </c>
      <c r="F135" s="317"/>
      <c r="G135" s="156">
        <f>D135+C135+E135</f>
        <v>0</v>
      </c>
      <c r="H135" s="14">
        <v>0</v>
      </c>
      <c r="I135" s="4">
        <f t="shared" si="4"/>
        <v>0</v>
      </c>
      <c r="J135" s="96"/>
      <c r="K135" s="95"/>
      <c r="L135" s="95">
        <f t="shared" si="5"/>
        <v>0</v>
      </c>
      <c r="M135" s="92">
        <f t="shared" si="6"/>
        <v>0</v>
      </c>
      <c r="N135" s="92"/>
      <c r="P135" s="282"/>
      <c r="X135" s="498"/>
    </row>
    <row r="136" spans="1:29" x14ac:dyDescent="0.2">
      <c r="C136" s="2"/>
      <c r="D136" s="156"/>
      <c r="E136" s="2"/>
      <c r="F136" s="317"/>
      <c r="G136" s="156"/>
      <c r="H136" s="4"/>
      <c r="I136" s="14"/>
      <c r="J136" s="344"/>
      <c r="K136" s="114"/>
      <c r="L136" s="114"/>
      <c r="M136" s="92"/>
      <c r="N136" s="92"/>
      <c r="P136" s="282"/>
      <c r="X136" s="498"/>
    </row>
    <row r="137" spans="1:29" x14ac:dyDescent="0.2">
      <c r="A137" s="12">
        <v>2319</v>
      </c>
      <c r="B137" s="9" t="s">
        <v>372</v>
      </c>
      <c r="C137" s="343">
        <f>$G$22</f>
        <v>0</v>
      </c>
      <c r="D137" s="156" t="s">
        <v>4</v>
      </c>
      <c r="E137" s="2" t="s">
        <v>76</v>
      </c>
      <c r="F137" s="317">
        <f>SUM(L126:L136)-L129-L130-L132-L133</f>
        <v>0</v>
      </c>
      <c r="G137" s="166" t="s">
        <v>380</v>
      </c>
      <c r="H137" s="4"/>
      <c r="I137" s="327"/>
      <c r="J137" s="96"/>
      <c r="K137" s="95"/>
      <c r="L137" s="95">
        <f>ROUND((F137*C137%)*2,1)/2</f>
        <v>0</v>
      </c>
      <c r="M137" s="92">
        <f>K137+L137</f>
        <v>0</v>
      </c>
      <c r="N137" s="92"/>
      <c r="P137" s="282"/>
      <c r="X137" s="557" t="s">
        <v>574</v>
      </c>
      <c r="Y137" s="525"/>
      <c r="Z137" s="510"/>
      <c r="AA137" s="190"/>
      <c r="AB137" s="190"/>
      <c r="AC137" s="510"/>
    </row>
    <row r="138" spans="1:29" x14ac:dyDescent="0.2">
      <c r="B138" s="9" t="s">
        <v>371</v>
      </c>
      <c r="C138" s="343">
        <f>$G$22</f>
        <v>0</v>
      </c>
      <c r="D138" s="156" t="s">
        <v>4</v>
      </c>
      <c r="E138" s="2" t="s">
        <v>76</v>
      </c>
      <c r="F138" s="317">
        <f>SUM(K126:K136)-K129-K130-K132-K133</f>
        <v>0</v>
      </c>
      <c r="G138" s="166" t="s">
        <v>380</v>
      </c>
      <c r="H138" s="4"/>
      <c r="I138" s="327"/>
      <c r="J138" s="96"/>
      <c r="K138" s="95">
        <f>ROUND((F138*C138%)*2,1)/2</f>
        <v>0</v>
      </c>
      <c r="L138" s="95"/>
      <c r="M138" s="92">
        <f>K138+L138</f>
        <v>0</v>
      </c>
      <c r="N138" s="92"/>
      <c r="P138" s="282"/>
      <c r="X138" s="557"/>
      <c r="Y138" s="525"/>
      <c r="Z138" s="510"/>
      <c r="AA138" s="190"/>
      <c r="AB138" s="190"/>
      <c r="AC138" s="510"/>
    </row>
    <row r="139" spans="1:29" x14ac:dyDescent="0.2">
      <c r="B139" s="72"/>
      <c r="C139" s="121"/>
      <c r="D139" s="75"/>
      <c r="E139" s="121"/>
      <c r="F139" s="7"/>
      <c r="G139" s="97"/>
      <c r="H139" s="120"/>
      <c r="I139" s="119"/>
      <c r="J139" s="123"/>
      <c r="K139" s="29"/>
      <c r="L139" s="29"/>
      <c r="M139" s="122"/>
      <c r="N139" s="122"/>
      <c r="P139" s="282"/>
      <c r="Q139" s="101"/>
      <c r="R139" s="101"/>
      <c r="S139" s="101"/>
      <c r="T139" s="101"/>
      <c r="U139" s="101"/>
      <c r="V139" s="187"/>
      <c r="W139" s="415"/>
      <c r="X139" s="498"/>
    </row>
    <row r="140" spans="1:29" x14ac:dyDescent="0.2">
      <c r="B140" s="106" t="s">
        <v>444</v>
      </c>
      <c r="C140" s="49"/>
      <c r="D140" s="82"/>
      <c r="E140" s="49"/>
      <c r="F140" s="320"/>
      <c r="G140" s="297"/>
      <c r="H140" s="105"/>
      <c r="I140" s="105" t="s">
        <v>79</v>
      </c>
      <c r="J140" s="243"/>
      <c r="K140" s="149">
        <f>SUM(K141:K154)</f>
        <v>0</v>
      </c>
      <c r="L140" s="149">
        <f>SUM(L141:L154)</f>
        <v>0</v>
      </c>
      <c r="M140" s="255">
        <f>SUM(M141:M154)</f>
        <v>0</v>
      </c>
      <c r="N140" s="255">
        <f>SUM(N141:N154)</f>
        <v>0</v>
      </c>
      <c r="O140" s="110"/>
      <c r="P140" s="282"/>
      <c r="Q140" s="101"/>
      <c r="R140" s="101"/>
      <c r="S140" s="101"/>
      <c r="T140" s="101"/>
      <c r="U140" s="101"/>
      <c r="V140" s="187"/>
      <c r="W140" s="415"/>
      <c r="X140" s="498"/>
    </row>
    <row r="141" spans="1:29" ht="29" x14ac:dyDescent="0.2">
      <c r="B141" s="342"/>
      <c r="C141" s="340" t="s">
        <v>378</v>
      </c>
      <c r="D141" s="341" t="s">
        <v>377</v>
      </c>
      <c r="E141" s="340" t="s">
        <v>376</v>
      </c>
      <c r="F141" s="339"/>
      <c r="G141" s="220" t="s">
        <v>412</v>
      </c>
      <c r="H141" s="319" t="s">
        <v>375</v>
      </c>
      <c r="I141" s="338" t="s">
        <v>374</v>
      </c>
      <c r="J141" s="115"/>
      <c r="K141" s="114"/>
      <c r="L141" s="114"/>
      <c r="M141" s="288" t="s">
        <v>355</v>
      </c>
      <c r="N141" s="288" t="s">
        <v>355</v>
      </c>
      <c r="P141" s="292" t="s">
        <v>354</v>
      </c>
      <c r="Q141" s="291" t="s">
        <v>353</v>
      </c>
      <c r="R141" s="542" t="s">
        <v>552</v>
      </c>
      <c r="S141" s="543" t="s">
        <v>553</v>
      </c>
      <c r="T141" s="544" t="s">
        <v>554</v>
      </c>
      <c r="U141" s="545" t="s">
        <v>555</v>
      </c>
      <c r="V141" s="546" t="s">
        <v>556</v>
      </c>
      <c r="W141" s="547" t="s">
        <v>557</v>
      </c>
      <c r="X141" s="641" t="s">
        <v>575</v>
      </c>
      <c r="Y141" s="638"/>
      <c r="Z141" s="638"/>
      <c r="AA141" s="638"/>
      <c r="AB141" s="638"/>
      <c r="AC141" s="638"/>
    </row>
    <row r="142" spans="1:29" x14ac:dyDescent="0.2">
      <c r="A142" s="12">
        <v>2320</v>
      </c>
      <c r="B142" s="9" t="s">
        <v>443</v>
      </c>
      <c r="C142" s="156">
        <v>0</v>
      </c>
      <c r="D142" s="156">
        <f t="shared" ref="D142:D147" si="9">$G$19</f>
        <v>0</v>
      </c>
      <c r="E142" s="156">
        <v>0</v>
      </c>
      <c r="F142" s="317"/>
      <c r="G142" s="156">
        <f t="shared" ref="G142:G147" si="10">C142+D142+E142</f>
        <v>0</v>
      </c>
      <c r="H142" s="14">
        <v>0</v>
      </c>
      <c r="I142" s="4">
        <f t="shared" ref="I142:I149" si="11">ROUND(($H142*108.33%)*2,1)/2</f>
        <v>0</v>
      </c>
      <c r="J142" s="96"/>
      <c r="K142" s="95"/>
      <c r="L142" s="95">
        <f t="shared" ref="L142:L149" si="12">ROUND((G142*I142)*2,1)/2</f>
        <v>0</v>
      </c>
      <c r="M142" s="92">
        <f t="shared" ref="M142:M150" si="13">K142+L142</f>
        <v>0</v>
      </c>
      <c r="N142" s="92"/>
      <c r="P142" s="282"/>
      <c r="Q142" s="1">
        <f>$X$121</f>
        <v>0</v>
      </c>
      <c r="R142" s="1">
        <f>$X$122</f>
        <v>0</v>
      </c>
      <c r="S142" s="1">
        <f>$X$123</f>
        <v>0</v>
      </c>
      <c r="T142" s="1">
        <f>$X$124</f>
        <v>0</v>
      </c>
      <c r="U142" s="1">
        <v>0</v>
      </c>
      <c r="V142" s="7">
        <v>0</v>
      </c>
      <c r="W142" s="164">
        <f t="shared" ref="W142:W150" si="14">U142*V142</f>
        <v>0</v>
      </c>
      <c r="X142" s="639"/>
      <c r="Y142" s="638"/>
      <c r="Z142" s="638"/>
      <c r="AA142" s="638"/>
      <c r="AB142" s="638"/>
      <c r="AC142" s="638"/>
    </row>
    <row r="143" spans="1:29" x14ac:dyDescent="0.2">
      <c r="A143" s="12">
        <f t="shared" ref="A143:A150" si="15">A142+1</f>
        <v>2321</v>
      </c>
      <c r="B143" s="9" t="s">
        <v>442</v>
      </c>
      <c r="C143" s="156">
        <v>0</v>
      </c>
      <c r="D143" s="156">
        <f t="shared" si="9"/>
        <v>0</v>
      </c>
      <c r="E143" s="156">
        <v>0</v>
      </c>
      <c r="F143" s="317"/>
      <c r="G143" s="156">
        <f t="shared" si="10"/>
        <v>0</v>
      </c>
      <c r="H143" s="14">
        <v>0</v>
      </c>
      <c r="I143" s="4">
        <f t="shared" si="11"/>
        <v>0</v>
      </c>
      <c r="J143" s="96"/>
      <c r="K143" s="95"/>
      <c r="L143" s="95">
        <f t="shared" si="12"/>
        <v>0</v>
      </c>
      <c r="M143" s="92">
        <f t="shared" si="13"/>
        <v>0</v>
      </c>
      <c r="N143" s="92"/>
      <c r="P143" s="282"/>
      <c r="W143" s="164">
        <f t="shared" si="14"/>
        <v>0</v>
      </c>
      <c r="X143" s="498"/>
    </row>
    <row r="144" spans="1:29" x14ac:dyDescent="0.2">
      <c r="A144" s="12">
        <f t="shared" si="15"/>
        <v>2322</v>
      </c>
      <c r="B144" s="9" t="s">
        <v>441</v>
      </c>
      <c r="C144" s="156">
        <v>0</v>
      </c>
      <c r="D144" s="156">
        <f t="shared" si="9"/>
        <v>0</v>
      </c>
      <c r="E144" s="156">
        <v>0</v>
      </c>
      <c r="F144" s="248"/>
      <c r="G144" s="156">
        <f t="shared" si="10"/>
        <v>0</v>
      </c>
      <c r="H144" s="14">
        <v>0</v>
      </c>
      <c r="I144" s="4">
        <f t="shared" si="11"/>
        <v>0</v>
      </c>
      <c r="J144" s="96"/>
      <c r="K144" s="95"/>
      <c r="L144" s="95">
        <f t="shared" si="12"/>
        <v>0</v>
      </c>
      <c r="M144" s="92">
        <f t="shared" si="13"/>
        <v>0</v>
      </c>
      <c r="N144" s="92"/>
      <c r="P144" s="282"/>
      <c r="T144" s="9"/>
      <c r="W144" s="164">
        <f t="shared" si="14"/>
        <v>0</v>
      </c>
      <c r="X144" s="498"/>
    </row>
    <row r="145" spans="1:29" x14ac:dyDescent="0.2">
      <c r="A145" s="12">
        <f t="shared" si="15"/>
        <v>2323</v>
      </c>
      <c r="B145" s="9" t="s">
        <v>440</v>
      </c>
      <c r="C145" s="156">
        <v>0</v>
      </c>
      <c r="D145" s="156">
        <f t="shared" si="9"/>
        <v>0</v>
      </c>
      <c r="E145" s="156">
        <v>0</v>
      </c>
      <c r="F145" s="317"/>
      <c r="G145" s="156">
        <f t="shared" si="10"/>
        <v>0</v>
      </c>
      <c r="H145" s="14">
        <v>0</v>
      </c>
      <c r="I145" s="4">
        <f t="shared" si="11"/>
        <v>0</v>
      </c>
      <c r="J145" s="96"/>
      <c r="K145" s="95"/>
      <c r="L145" s="95">
        <f t="shared" si="12"/>
        <v>0</v>
      </c>
      <c r="M145" s="92">
        <f t="shared" si="13"/>
        <v>0</v>
      </c>
      <c r="N145" s="92"/>
      <c r="P145" s="282"/>
      <c r="T145" s="9"/>
      <c r="W145" s="164">
        <f t="shared" si="14"/>
        <v>0</v>
      </c>
      <c r="X145" s="498"/>
    </row>
    <row r="146" spans="1:29" x14ac:dyDescent="0.2">
      <c r="A146" s="12">
        <f t="shared" si="15"/>
        <v>2324</v>
      </c>
      <c r="B146" s="9" t="s">
        <v>439</v>
      </c>
      <c r="C146" s="156">
        <v>0</v>
      </c>
      <c r="D146" s="156">
        <f t="shared" si="9"/>
        <v>0</v>
      </c>
      <c r="E146" s="156">
        <v>0</v>
      </c>
      <c r="F146" s="317"/>
      <c r="G146" s="156">
        <f t="shared" si="10"/>
        <v>0</v>
      </c>
      <c r="H146" s="14">
        <v>0</v>
      </c>
      <c r="I146" s="4">
        <f t="shared" si="11"/>
        <v>0</v>
      </c>
      <c r="J146" s="96"/>
      <c r="K146" s="95"/>
      <c r="L146" s="95">
        <f t="shared" si="12"/>
        <v>0</v>
      </c>
      <c r="M146" s="92">
        <f t="shared" si="13"/>
        <v>0</v>
      </c>
      <c r="N146" s="92"/>
      <c r="P146" s="282"/>
      <c r="T146" s="9"/>
      <c r="W146" s="164">
        <f t="shared" si="14"/>
        <v>0</v>
      </c>
      <c r="X146" s="640" t="s">
        <v>576</v>
      </c>
      <c r="Y146" s="638"/>
      <c r="Z146" s="638"/>
      <c r="AA146" s="638"/>
      <c r="AB146" s="638"/>
      <c r="AC146" s="638"/>
    </row>
    <row r="147" spans="1:29" x14ac:dyDescent="0.2">
      <c r="A147" s="12">
        <f t="shared" si="15"/>
        <v>2325</v>
      </c>
      <c r="B147" s="9" t="s">
        <v>438</v>
      </c>
      <c r="C147" s="156">
        <v>0</v>
      </c>
      <c r="D147" s="156">
        <f t="shared" si="9"/>
        <v>0</v>
      </c>
      <c r="E147" s="156">
        <v>0</v>
      </c>
      <c r="F147" s="317"/>
      <c r="G147" s="156">
        <f t="shared" si="10"/>
        <v>0</v>
      </c>
      <c r="H147" s="14">
        <v>0</v>
      </c>
      <c r="I147" s="4">
        <f t="shared" si="11"/>
        <v>0</v>
      </c>
      <c r="J147" s="96"/>
      <c r="K147" s="95"/>
      <c r="L147" s="95">
        <f t="shared" si="12"/>
        <v>0</v>
      </c>
      <c r="M147" s="92">
        <f t="shared" si="13"/>
        <v>0</v>
      </c>
      <c r="N147" s="92"/>
      <c r="P147" s="282"/>
      <c r="T147" s="9"/>
      <c r="W147" s="164">
        <f t="shared" si="14"/>
        <v>0</v>
      </c>
      <c r="X147" s="639"/>
      <c r="Y147" s="638"/>
      <c r="Z147" s="638"/>
      <c r="AA147" s="638"/>
      <c r="AB147" s="638"/>
      <c r="AC147" s="638"/>
    </row>
    <row r="148" spans="1:29" x14ac:dyDescent="0.2">
      <c r="A148" s="12">
        <f t="shared" si="15"/>
        <v>2326</v>
      </c>
      <c r="B148" s="9" t="s">
        <v>287</v>
      </c>
      <c r="C148" s="156"/>
      <c r="D148" s="156"/>
      <c r="E148" s="156"/>
      <c r="F148" s="276" t="s">
        <v>130</v>
      </c>
      <c r="G148" s="2">
        <v>0</v>
      </c>
      <c r="H148" s="14">
        <v>0</v>
      </c>
      <c r="I148" s="4">
        <f t="shared" si="11"/>
        <v>0</v>
      </c>
      <c r="J148" s="96"/>
      <c r="K148" s="95"/>
      <c r="L148" s="95">
        <f t="shared" si="12"/>
        <v>0</v>
      </c>
      <c r="M148" s="92">
        <f t="shared" si="13"/>
        <v>0</v>
      </c>
      <c r="N148" s="92"/>
      <c r="P148" s="282"/>
      <c r="T148" s="9"/>
      <c r="W148" s="164">
        <f t="shared" si="14"/>
        <v>0</v>
      </c>
      <c r="X148" s="498"/>
    </row>
    <row r="149" spans="1:29" x14ac:dyDescent="0.2">
      <c r="A149" s="12">
        <f t="shared" si="15"/>
        <v>2327</v>
      </c>
      <c r="B149" s="9" t="s">
        <v>383</v>
      </c>
      <c r="C149" s="156">
        <v>0</v>
      </c>
      <c r="D149" s="156">
        <f>$G$19</f>
        <v>0</v>
      </c>
      <c r="E149" s="156">
        <v>0</v>
      </c>
      <c r="F149" s="276"/>
      <c r="G149" s="156">
        <f>C149+D149+E149</f>
        <v>0</v>
      </c>
      <c r="H149" s="14">
        <v>0</v>
      </c>
      <c r="I149" s="4">
        <f t="shared" si="11"/>
        <v>0</v>
      </c>
      <c r="J149" s="96"/>
      <c r="K149" s="95"/>
      <c r="L149" s="95">
        <f t="shared" si="12"/>
        <v>0</v>
      </c>
      <c r="M149" s="92">
        <f t="shared" si="13"/>
        <v>0</v>
      </c>
      <c r="N149" s="92"/>
      <c r="O149" s="3" t="s">
        <v>361</v>
      </c>
      <c r="P149" s="282"/>
      <c r="T149" s="9"/>
      <c r="W149" s="164">
        <f t="shared" si="14"/>
        <v>0</v>
      </c>
      <c r="X149" s="498"/>
    </row>
    <row r="150" spans="1:29" x14ac:dyDescent="0.2">
      <c r="A150" s="12">
        <f t="shared" si="15"/>
        <v>2328</v>
      </c>
      <c r="B150" s="9" t="s">
        <v>437</v>
      </c>
      <c r="C150" s="156">
        <v>0</v>
      </c>
      <c r="D150" s="156">
        <f>$G$19</f>
        <v>0</v>
      </c>
      <c r="E150" s="156">
        <v>0</v>
      </c>
      <c r="F150" s="276" t="s">
        <v>130</v>
      </c>
      <c r="G150" s="156">
        <f>C150+D150+E150</f>
        <v>0</v>
      </c>
      <c r="H150" s="14">
        <v>200</v>
      </c>
      <c r="I150" s="4"/>
      <c r="J150" s="123"/>
      <c r="K150" s="95"/>
      <c r="L150" s="95">
        <f>G150*H150</f>
        <v>0</v>
      </c>
      <c r="M150" s="92">
        <f t="shared" si="13"/>
        <v>0</v>
      </c>
      <c r="N150" s="92"/>
      <c r="P150" s="282"/>
      <c r="W150" s="164">
        <f t="shared" si="14"/>
        <v>0</v>
      </c>
      <c r="X150" s="498"/>
    </row>
    <row r="151" spans="1:29" x14ac:dyDescent="0.2">
      <c r="C151" s="2"/>
      <c r="D151" s="156"/>
      <c r="E151" s="2"/>
      <c r="F151" s="317"/>
      <c r="G151" s="156"/>
      <c r="H151" s="4"/>
      <c r="I151" s="327"/>
      <c r="J151" s="123"/>
      <c r="K151" s="29"/>
      <c r="L151" s="29"/>
      <c r="M151" s="92"/>
      <c r="N151" s="92"/>
      <c r="P151" s="282"/>
      <c r="X151" s="498"/>
    </row>
    <row r="152" spans="1:29" x14ac:dyDescent="0.2">
      <c r="A152" s="12">
        <v>2329</v>
      </c>
      <c r="B152" s="9" t="s">
        <v>372</v>
      </c>
      <c r="C152" s="156">
        <f>$G$22</f>
        <v>0</v>
      </c>
      <c r="D152" s="156" t="s">
        <v>4</v>
      </c>
      <c r="E152" s="2" t="s">
        <v>76</v>
      </c>
      <c r="F152" s="317">
        <f>SUM(L141:L151)-L149</f>
        <v>0</v>
      </c>
      <c r="G152" s="166" t="s">
        <v>380</v>
      </c>
      <c r="H152" s="4"/>
      <c r="I152" s="327"/>
      <c r="J152" s="96"/>
      <c r="K152" s="95"/>
      <c r="L152" s="95">
        <f>ROUND((F152*C152%)*2,1)/2</f>
        <v>0</v>
      </c>
      <c r="M152" s="92">
        <f>K152+L152</f>
        <v>0</v>
      </c>
      <c r="N152" s="92"/>
      <c r="P152" s="282"/>
      <c r="X152" s="498"/>
    </row>
    <row r="153" spans="1:29" x14ac:dyDescent="0.2">
      <c r="B153" s="9" t="s">
        <v>371</v>
      </c>
      <c r="C153" s="156">
        <f>$G$22</f>
        <v>0</v>
      </c>
      <c r="D153" s="156" t="s">
        <v>4</v>
      </c>
      <c r="E153" s="2" t="s">
        <v>76</v>
      </c>
      <c r="F153" s="317">
        <f>SUM(K141:K151)-K149</f>
        <v>0</v>
      </c>
      <c r="G153" s="166" t="s">
        <v>380</v>
      </c>
      <c r="H153" s="4"/>
      <c r="I153" s="327"/>
      <c r="J153" s="96"/>
      <c r="K153" s="95">
        <f>ROUND((F153*C153%)*2,1)/2</f>
        <v>0</v>
      </c>
      <c r="L153" s="95"/>
      <c r="M153" s="92">
        <f>K153+L153</f>
        <v>0</v>
      </c>
      <c r="N153" s="92"/>
      <c r="P153" s="282"/>
      <c r="X153" s="498"/>
    </row>
    <row r="154" spans="1:29" x14ac:dyDescent="0.2">
      <c r="C154" s="2"/>
      <c r="D154" s="156"/>
      <c r="E154" s="2"/>
      <c r="F154" s="317"/>
      <c r="G154" s="156"/>
      <c r="H154" s="4"/>
      <c r="I154" s="119"/>
      <c r="J154" s="123"/>
      <c r="K154" s="29"/>
      <c r="L154" s="29"/>
      <c r="M154" s="92"/>
      <c r="N154" s="92"/>
      <c r="P154" s="282"/>
      <c r="X154" s="498"/>
    </row>
    <row r="155" spans="1:29" x14ac:dyDescent="0.2">
      <c r="A155" s="107"/>
      <c r="B155" s="106" t="s">
        <v>436</v>
      </c>
      <c r="C155" s="49"/>
      <c r="D155" s="82"/>
      <c r="E155" s="49"/>
      <c r="F155" s="320"/>
      <c r="G155" s="297"/>
      <c r="H155" s="337"/>
      <c r="I155" s="337" t="s">
        <v>79</v>
      </c>
      <c r="J155" s="243"/>
      <c r="K155" s="149">
        <f>SUM(K156:K165)</f>
        <v>0</v>
      </c>
      <c r="L155" s="149">
        <f>SUM(L156:L165)</f>
        <v>0</v>
      </c>
      <c r="M155" s="255">
        <f>SUM(M156:M165)</f>
        <v>0</v>
      </c>
      <c r="N155" s="255">
        <f>SUM(N156:N165)</f>
        <v>0</v>
      </c>
      <c r="O155" s="110"/>
      <c r="P155" s="282"/>
      <c r="Q155" s="101"/>
      <c r="R155" s="101"/>
      <c r="S155" s="101"/>
      <c r="T155" s="101"/>
      <c r="U155" s="101"/>
      <c r="V155" s="187"/>
      <c r="W155" s="415"/>
      <c r="X155" s="498"/>
    </row>
    <row r="156" spans="1:29" ht="29" x14ac:dyDescent="0.2">
      <c r="A156" s="107"/>
      <c r="B156" s="72"/>
      <c r="C156" s="121" t="s">
        <v>378</v>
      </c>
      <c r="D156" s="75" t="s">
        <v>377</v>
      </c>
      <c r="E156" s="121" t="s">
        <v>376</v>
      </c>
      <c r="F156" s="7"/>
      <c r="G156" s="220" t="s">
        <v>412</v>
      </c>
      <c r="H156" s="319" t="s">
        <v>375</v>
      </c>
      <c r="I156" s="319" t="s">
        <v>374</v>
      </c>
      <c r="J156" s="115"/>
      <c r="K156" s="114"/>
      <c r="L156" s="114"/>
      <c r="M156" s="288" t="s">
        <v>355</v>
      </c>
      <c r="N156" s="288"/>
      <c r="P156" s="292" t="s">
        <v>354</v>
      </c>
      <c r="Q156" s="291" t="s">
        <v>353</v>
      </c>
      <c r="R156" s="542" t="s">
        <v>552</v>
      </c>
      <c r="S156" s="543" t="s">
        <v>553</v>
      </c>
      <c r="T156" s="544" t="s">
        <v>554</v>
      </c>
      <c r="U156" s="545" t="s">
        <v>555</v>
      </c>
      <c r="V156" s="546" t="s">
        <v>556</v>
      </c>
      <c r="W156" s="547" t="s">
        <v>557</v>
      </c>
      <c r="X156" s="498"/>
    </row>
    <row r="157" spans="1:29" x14ac:dyDescent="0.2">
      <c r="A157" s="12">
        <v>2330</v>
      </c>
      <c r="B157" s="9" t="s">
        <v>435</v>
      </c>
      <c r="C157" s="156">
        <v>0</v>
      </c>
      <c r="D157" s="156">
        <f>$G$19</f>
        <v>0</v>
      </c>
      <c r="E157" s="156">
        <v>0</v>
      </c>
      <c r="F157" s="317"/>
      <c r="G157" s="156">
        <f>C157+D157+E157</f>
        <v>0</v>
      </c>
      <c r="H157" s="14">
        <v>0</v>
      </c>
      <c r="I157" s="4">
        <f>ROUND(($H157*108.33%)*2,1)/2</f>
        <v>0</v>
      </c>
      <c r="J157" s="96"/>
      <c r="K157" s="95"/>
      <c r="L157" s="95">
        <f>ROUND((G157*I157)*2,1)/2</f>
        <v>0</v>
      </c>
      <c r="M157" s="92">
        <f>K157+L157</f>
        <v>0</v>
      </c>
      <c r="N157" s="92"/>
      <c r="P157" s="282"/>
      <c r="Q157" s="1">
        <f>$X$121</f>
        <v>0</v>
      </c>
      <c r="R157" s="1">
        <f>$X$122</f>
        <v>0</v>
      </c>
      <c r="S157" s="1">
        <f>$X$123</f>
        <v>0</v>
      </c>
      <c r="T157" s="1">
        <f>$X$124</f>
        <v>0</v>
      </c>
      <c r="U157" s="1">
        <v>0</v>
      </c>
      <c r="V157" s="7">
        <v>0</v>
      </c>
      <c r="W157" s="164">
        <f>U157*V157</f>
        <v>0</v>
      </c>
      <c r="X157" s="498"/>
      <c r="AA157" s="514"/>
    </row>
    <row r="158" spans="1:29" x14ac:dyDescent="0.2">
      <c r="A158" s="12">
        <f>A157+1</f>
        <v>2331</v>
      </c>
      <c r="B158" s="9" t="s">
        <v>434</v>
      </c>
      <c r="C158" s="156">
        <v>0</v>
      </c>
      <c r="D158" s="156">
        <f>$G$19</f>
        <v>0</v>
      </c>
      <c r="E158" s="156">
        <v>0</v>
      </c>
      <c r="F158" s="317"/>
      <c r="G158" s="156">
        <f>C158+D158+E158</f>
        <v>0</v>
      </c>
      <c r="H158" s="14">
        <v>0</v>
      </c>
      <c r="I158" s="4">
        <f>ROUND(($H158*108.33%)*2,1)/2</f>
        <v>0</v>
      </c>
      <c r="J158" s="96"/>
      <c r="K158" s="95"/>
      <c r="L158" s="95">
        <f>ROUND((G158*I158)*2,1)/2</f>
        <v>0</v>
      </c>
      <c r="M158" s="92">
        <f>K158+L158</f>
        <v>0</v>
      </c>
      <c r="N158" s="92"/>
      <c r="P158" s="282"/>
      <c r="W158" s="164">
        <f>U158*V158</f>
        <v>0</v>
      </c>
      <c r="X158" s="498"/>
    </row>
    <row r="159" spans="1:29" x14ac:dyDescent="0.2">
      <c r="A159" s="12">
        <f>A158+1</f>
        <v>2332</v>
      </c>
      <c r="B159" s="9" t="s">
        <v>433</v>
      </c>
      <c r="C159" s="156">
        <v>0</v>
      </c>
      <c r="D159" s="156">
        <f>$G$19</f>
        <v>0</v>
      </c>
      <c r="E159" s="156">
        <v>0</v>
      </c>
      <c r="F159" s="317"/>
      <c r="G159" s="156">
        <f>C159+D159+E159</f>
        <v>0</v>
      </c>
      <c r="H159" s="14">
        <v>0</v>
      </c>
      <c r="I159" s="4">
        <f>ROUND(($H159*108.33%)*2,1)/2</f>
        <v>0</v>
      </c>
      <c r="J159" s="96"/>
      <c r="K159" s="95"/>
      <c r="L159" s="95">
        <f>ROUND((G159*I159)*2,1)/2</f>
        <v>0</v>
      </c>
      <c r="M159" s="92">
        <f>K159+L159</f>
        <v>0</v>
      </c>
      <c r="N159" s="92"/>
      <c r="P159" s="282"/>
      <c r="T159" s="9"/>
      <c r="W159" s="164">
        <f>U159*V159</f>
        <v>0</v>
      </c>
      <c r="X159" s="498"/>
    </row>
    <row r="160" spans="1:29" x14ac:dyDescent="0.2">
      <c r="A160" s="12">
        <f>A159+1</f>
        <v>2333</v>
      </c>
      <c r="B160" s="9" t="s">
        <v>383</v>
      </c>
      <c r="C160" s="156">
        <v>0</v>
      </c>
      <c r="D160" s="156">
        <f>$G$19</f>
        <v>0</v>
      </c>
      <c r="E160" s="156">
        <v>0</v>
      </c>
      <c r="F160" s="317"/>
      <c r="G160" s="156">
        <f>C160+D160+E160</f>
        <v>0</v>
      </c>
      <c r="H160" s="14">
        <v>0</v>
      </c>
      <c r="I160" s="4">
        <f>ROUND(($H160*108.33%)*2,1)/2</f>
        <v>0</v>
      </c>
      <c r="J160" s="96"/>
      <c r="K160" s="95"/>
      <c r="L160" s="95">
        <f>ROUND((G160*I160)*2,1)/2</f>
        <v>0</v>
      </c>
      <c r="M160" s="92">
        <f>K160+L160</f>
        <v>0</v>
      </c>
      <c r="N160" s="92"/>
      <c r="O160" s="3" t="s">
        <v>361</v>
      </c>
      <c r="P160" s="282"/>
      <c r="T160" s="9"/>
      <c r="W160" s="164">
        <f>U160*V160</f>
        <v>0</v>
      </c>
      <c r="X160" s="498"/>
    </row>
    <row r="161" spans="1:24" x14ac:dyDescent="0.2">
      <c r="A161" s="12">
        <f>A160+1</f>
        <v>2334</v>
      </c>
      <c r="C161" s="156">
        <v>0</v>
      </c>
      <c r="D161" s="156">
        <f>$G$19</f>
        <v>0</v>
      </c>
      <c r="E161" s="156">
        <v>0</v>
      </c>
      <c r="F161" s="317"/>
      <c r="G161" s="156">
        <f>C161+D161+E161</f>
        <v>0</v>
      </c>
      <c r="H161" s="14">
        <v>0</v>
      </c>
      <c r="I161" s="4">
        <f>ROUND(($H161*108.33%)*2,1)/2</f>
        <v>0</v>
      </c>
      <c r="J161" s="96"/>
      <c r="K161" s="95"/>
      <c r="L161" s="95">
        <f>ROUND((G161*I161)*2,1)/2</f>
        <v>0</v>
      </c>
      <c r="M161" s="92">
        <f>K161+L161</f>
        <v>0</v>
      </c>
      <c r="N161" s="92"/>
      <c r="P161" s="282"/>
      <c r="T161" s="9"/>
      <c r="W161" s="164">
        <f>U161*V161</f>
        <v>0</v>
      </c>
      <c r="X161" s="498"/>
    </row>
    <row r="162" spans="1:24" x14ac:dyDescent="0.2">
      <c r="C162" s="2"/>
      <c r="D162" s="156"/>
      <c r="E162" s="2"/>
      <c r="F162" s="317"/>
      <c r="G162" s="156"/>
      <c r="H162" s="4"/>
      <c r="I162" s="327"/>
      <c r="J162" s="96"/>
      <c r="K162" s="95"/>
      <c r="L162" s="95"/>
      <c r="M162" s="92"/>
      <c r="N162" s="92"/>
      <c r="P162" s="282"/>
      <c r="T162" s="9"/>
      <c r="X162" s="498"/>
    </row>
    <row r="163" spans="1:24" x14ac:dyDescent="0.2">
      <c r="A163" s="12">
        <v>2339</v>
      </c>
      <c r="B163" s="9" t="s">
        <v>372</v>
      </c>
      <c r="C163" s="156">
        <f>$G$22</f>
        <v>0</v>
      </c>
      <c r="D163" s="156" t="s">
        <v>4</v>
      </c>
      <c r="E163" s="2" t="s">
        <v>76</v>
      </c>
      <c r="F163" s="317">
        <f>SUM(L156:L162)-L160</f>
        <v>0</v>
      </c>
      <c r="G163" s="166" t="s">
        <v>380</v>
      </c>
      <c r="H163" s="4"/>
      <c r="I163" s="327"/>
      <c r="J163" s="96"/>
      <c r="K163" s="95"/>
      <c r="L163" s="95">
        <f>ROUND((F163*C163%)*2,1)/2</f>
        <v>0</v>
      </c>
      <c r="M163" s="92">
        <f>K163+L163</f>
        <v>0</v>
      </c>
      <c r="N163" s="92"/>
      <c r="P163" s="282"/>
      <c r="X163" s="498"/>
    </row>
    <row r="164" spans="1:24" x14ac:dyDescent="0.2">
      <c r="B164" s="9" t="s">
        <v>371</v>
      </c>
      <c r="C164" s="156">
        <f>$G$22</f>
        <v>0</v>
      </c>
      <c r="D164" s="156" t="s">
        <v>4</v>
      </c>
      <c r="E164" s="2" t="s">
        <v>76</v>
      </c>
      <c r="F164" s="317">
        <f>SUM(K156:K162)-K160</f>
        <v>0</v>
      </c>
      <c r="G164" s="166" t="s">
        <v>380</v>
      </c>
      <c r="H164" s="4"/>
      <c r="I164" s="327"/>
      <c r="J164" s="96"/>
      <c r="K164" s="95">
        <f>ROUND((F164*C164%)*2,1)/2</f>
        <v>0</v>
      </c>
      <c r="L164" s="95"/>
      <c r="M164" s="92">
        <f>K164+L164</f>
        <v>0</v>
      </c>
      <c r="N164" s="92"/>
      <c r="P164" s="282"/>
      <c r="X164" s="498"/>
    </row>
    <row r="165" spans="1:24" x14ac:dyDescent="0.2">
      <c r="C165" s="2"/>
      <c r="D165" s="156"/>
      <c r="E165" s="2"/>
      <c r="F165" s="317"/>
      <c r="G165" s="156"/>
      <c r="H165" s="4"/>
      <c r="I165" s="119"/>
      <c r="J165" s="123"/>
      <c r="K165" s="29"/>
      <c r="L165" s="29"/>
      <c r="M165" s="92"/>
      <c r="N165" s="92"/>
      <c r="P165" s="282"/>
      <c r="X165" s="498"/>
    </row>
    <row r="166" spans="1:24" x14ac:dyDescent="0.2">
      <c r="B166" s="106" t="s">
        <v>432</v>
      </c>
      <c r="C166" s="83"/>
      <c r="D166" s="153"/>
      <c r="E166" s="83"/>
      <c r="F166" s="323"/>
      <c r="G166" s="153"/>
      <c r="H166" s="105"/>
      <c r="I166" s="105" t="s">
        <v>79</v>
      </c>
      <c r="J166" s="243"/>
      <c r="K166" s="149">
        <f>SUM(K167:K178)</f>
        <v>0</v>
      </c>
      <c r="L166" s="149">
        <f>SUM(L167:L178)</f>
        <v>0</v>
      </c>
      <c r="M166" s="255">
        <f>SUM(M167:M178)</f>
        <v>0</v>
      </c>
      <c r="N166" s="255">
        <f>SUM(N167:N178)</f>
        <v>0</v>
      </c>
      <c r="O166" s="110"/>
      <c r="P166" s="282"/>
      <c r="X166" s="498"/>
    </row>
    <row r="167" spans="1:24" ht="29" x14ac:dyDescent="0.2">
      <c r="A167" s="107"/>
      <c r="B167" s="327"/>
      <c r="C167" s="121" t="s">
        <v>378</v>
      </c>
      <c r="D167" s="75" t="s">
        <v>377</v>
      </c>
      <c r="E167" s="121" t="s">
        <v>376</v>
      </c>
      <c r="F167" s="317"/>
      <c r="G167" s="220" t="s">
        <v>412</v>
      </c>
      <c r="H167" s="319" t="s">
        <v>375</v>
      </c>
      <c r="I167" s="319" t="s">
        <v>374</v>
      </c>
      <c r="J167" s="115"/>
      <c r="K167" s="114"/>
      <c r="L167" s="114"/>
      <c r="M167" s="288" t="s">
        <v>355</v>
      </c>
      <c r="N167" s="288"/>
      <c r="P167" s="292" t="s">
        <v>354</v>
      </c>
      <c r="Q167" s="291" t="s">
        <v>353</v>
      </c>
      <c r="R167" s="542" t="s">
        <v>552</v>
      </c>
      <c r="S167" s="543" t="s">
        <v>553</v>
      </c>
      <c r="T167" s="544" t="s">
        <v>554</v>
      </c>
      <c r="U167" s="545" t="s">
        <v>555</v>
      </c>
      <c r="V167" s="546" t="s">
        <v>556</v>
      </c>
      <c r="W167" s="547" t="s">
        <v>557</v>
      </c>
      <c r="X167" s="498"/>
    </row>
    <row r="168" spans="1:24" x14ac:dyDescent="0.2">
      <c r="A168" s="12">
        <v>2340</v>
      </c>
      <c r="B168" s="9" t="s">
        <v>431</v>
      </c>
      <c r="C168" s="156">
        <v>0</v>
      </c>
      <c r="D168" s="156">
        <f>$G$19</f>
        <v>0</v>
      </c>
      <c r="E168" s="156">
        <v>0</v>
      </c>
      <c r="F168" s="336"/>
      <c r="G168" s="156">
        <f>C168+D168+E168</f>
        <v>0</v>
      </c>
      <c r="H168" s="318">
        <v>0</v>
      </c>
      <c r="I168" s="4">
        <f t="shared" ref="I168:I175" si="16">ROUND(($H168*108.33%)*2,1)/2</f>
        <v>0</v>
      </c>
      <c r="J168" s="96"/>
      <c r="K168" s="95"/>
      <c r="L168" s="95">
        <f t="shared" ref="L168:L175" si="17">ROUND((G168*I168)*2,1)/2</f>
        <v>0</v>
      </c>
      <c r="M168" s="92">
        <f t="shared" ref="M168:M175" si="18">K168+L168</f>
        <v>0</v>
      </c>
      <c r="N168" s="92"/>
      <c r="O168" s="3" t="s">
        <v>361</v>
      </c>
      <c r="P168" s="282"/>
      <c r="Q168" s="1">
        <f>$X$121</f>
        <v>0</v>
      </c>
      <c r="R168" s="1">
        <f>$X$122</f>
        <v>0</v>
      </c>
      <c r="S168" s="1">
        <f>$X$123</f>
        <v>0</v>
      </c>
      <c r="T168" s="1">
        <f>$X$124</f>
        <v>0</v>
      </c>
      <c r="U168" s="1">
        <v>0</v>
      </c>
      <c r="V168" s="7">
        <v>0</v>
      </c>
      <c r="W168" s="164">
        <f t="shared" ref="W168:W175" si="19">U168*V168</f>
        <v>0</v>
      </c>
      <c r="X168" s="498"/>
    </row>
    <row r="169" spans="1:24" x14ac:dyDescent="0.2">
      <c r="A169" s="12">
        <f t="shared" ref="A169:A175" si="20">A168+1</f>
        <v>2341</v>
      </c>
      <c r="B169" s="9" t="s">
        <v>430</v>
      </c>
      <c r="C169" s="156">
        <v>0</v>
      </c>
      <c r="D169" s="156">
        <f>$G$19</f>
        <v>0</v>
      </c>
      <c r="E169" s="156">
        <v>0</v>
      </c>
      <c r="G169" s="156">
        <f>C169+D169+E169</f>
        <v>0</v>
      </c>
      <c r="H169" s="318">
        <v>0</v>
      </c>
      <c r="I169" s="4">
        <f t="shared" si="16"/>
        <v>0</v>
      </c>
      <c r="J169" s="96"/>
      <c r="K169" s="95"/>
      <c r="L169" s="95">
        <f t="shared" si="17"/>
        <v>0</v>
      </c>
      <c r="M169" s="92">
        <f t="shared" si="18"/>
        <v>0</v>
      </c>
      <c r="N169" s="92"/>
      <c r="O169" s="9"/>
      <c r="P169" s="332"/>
      <c r="W169" s="164">
        <f t="shared" si="19"/>
        <v>0</v>
      </c>
      <c r="X169" s="498"/>
    </row>
    <row r="170" spans="1:24" x14ac:dyDescent="0.2">
      <c r="A170" s="12">
        <f t="shared" si="20"/>
        <v>2342</v>
      </c>
      <c r="B170" s="9" t="s">
        <v>429</v>
      </c>
      <c r="C170" s="156">
        <v>0</v>
      </c>
      <c r="D170" s="156">
        <f>$G$19</f>
        <v>0</v>
      </c>
      <c r="E170" s="156">
        <v>0</v>
      </c>
      <c r="F170" s="317"/>
      <c r="G170" s="156">
        <f>C170+D170+E170</f>
        <v>0</v>
      </c>
      <c r="H170" s="318">
        <v>0</v>
      </c>
      <c r="I170" s="4">
        <f t="shared" si="16"/>
        <v>0</v>
      </c>
      <c r="J170" s="96"/>
      <c r="K170" s="95"/>
      <c r="L170" s="95">
        <f t="shared" si="17"/>
        <v>0</v>
      </c>
      <c r="M170" s="92">
        <f t="shared" si="18"/>
        <v>0</v>
      </c>
      <c r="N170" s="92"/>
      <c r="O170" s="9"/>
      <c r="P170" s="332"/>
      <c r="T170" s="9"/>
      <c r="W170" s="164">
        <f t="shared" si="19"/>
        <v>0</v>
      </c>
      <c r="X170" s="498"/>
    </row>
    <row r="171" spans="1:24" x14ac:dyDescent="0.2">
      <c r="A171" s="12">
        <f t="shared" si="20"/>
        <v>2343</v>
      </c>
      <c r="B171" s="9" t="s">
        <v>428</v>
      </c>
      <c r="C171" s="156">
        <v>0</v>
      </c>
      <c r="D171" s="156">
        <f>$G$19</f>
        <v>0</v>
      </c>
      <c r="E171" s="156">
        <v>0</v>
      </c>
      <c r="F171" s="317"/>
      <c r="G171" s="156">
        <f>C171+D171+E171</f>
        <v>0</v>
      </c>
      <c r="H171" s="318">
        <v>0</v>
      </c>
      <c r="I171" s="4">
        <f t="shared" si="16"/>
        <v>0</v>
      </c>
      <c r="J171" s="96"/>
      <c r="K171" s="95"/>
      <c r="L171" s="95">
        <f t="shared" si="17"/>
        <v>0</v>
      </c>
      <c r="M171" s="92">
        <f t="shared" si="18"/>
        <v>0</v>
      </c>
      <c r="N171" s="92"/>
      <c r="O171" s="9"/>
      <c r="P171" s="332"/>
      <c r="W171" s="164">
        <f t="shared" si="19"/>
        <v>0</v>
      </c>
      <c r="X171" s="498"/>
    </row>
    <row r="172" spans="1:24" x14ac:dyDescent="0.2">
      <c r="A172" s="12">
        <f t="shared" si="20"/>
        <v>2344</v>
      </c>
      <c r="B172" s="9" t="s">
        <v>427</v>
      </c>
      <c r="C172" s="156">
        <v>0</v>
      </c>
      <c r="D172" s="156">
        <f>$G$19</f>
        <v>0</v>
      </c>
      <c r="E172" s="156">
        <v>0</v>
      </c>
      <c r="F172" s="276"/>
      <c r="G172" s="156">
        <f>C172+D172+E172</f>
        <v>0</v>
      </c>
      <c r="H172" s="318">
        <v>0</v>
      </c>
      <c r="I172" s="4">
        <f t="shared" si="16"/>
        <v>0</v>
      </c>
      <c r="J172" s="96"/>
      <c r="K172" s="95"/>
      <c r="L172" s="95">
        <f t="shared" si="17"/>
        <v>0</v>
      </c>
      <c r="M172" s="92">
        <f t="shared" si="18"/>
        <v>0</v>
      </c>
      <c r="N172" s="92"/>
      <c r="O172" s="9"/>
      <c r="P172" s="332"/>
      <c r="Q172" s="335"/>
      <c r="R172" s="335"/>
      <c r="S172" s="335"/>
      <c r="W172" s="164">
        <f t="shared" si="19"/>
        <v>0</v>
      </c>
      <c r="X172" s="498"/>
    </row>
    <row r="173" spans="1:24" x14ac:dyDescent="0.2">
      <c r="A173" s="12">
        <f t="shared" si="20"/>
        <v>2345</v>
      </c>
      <c r="B173" s="9" t="s">
        <v>426</v>
      </c>
      <c r="C173" s="156"/>
      <c r="D173" s="156"/>
      <c r="E173" s="156"/>
      <c r="F173" s="276" t="s">
        <v>130</v>
      </c>
      <c r="G173" s="2">
        <v>0</v>
      </c>
      <c r="H173" s="318">
        <v>0</v>
      </c>
      <c r="I173" s="4">
        <f t="shared" si="16"/>
        <v>0</v>
      </c>
      <c r="J173" s="96"/>
      <c r="K173" s="95"/>
      <c r="L173" s="95">
        <f t="shared" si="17"/>
        <v>0</v>
      </c>
      <c r="M173" s="92">
        <f t="shared" si="18"/>
        <v>0</v>
      </c>
      <c r="N173" s="92"/>
      <c r="O173" s="334" t="s">
        <v>361</v>
      </c>
      <c r="P173" s="282"/>
      <c r="W173" s="164">
        <f t="shared" si="19"/>
        <v>0</v>
      </c>
      <c r="X173" s="498"/>
    </row>
    <row r="174" spans="1:24" x14ac:dyDescent="0.2">
      <c r="A174" s="12">
        <f t="shared" si="20"/>
        <v>2346</v>
      </c>
      <c r="B174" s="9" t="s">
        <v>383</v>
      </c>
      <c r="C174" s="156">
        <v>0</v>
      </c>
      <c r="D174" s="156">
        <f>$G$19</f>
        <v>0</v>
      </c>
      <c r="E174" s="156">
        <v>0</v>
      </c>
      <c r="F174" s="276"/>
      <c r="G174" s="156">
        <f>C174+D174+E174</f>
        <v>0</v>
      </c>
      <c r="H174" s="318">
        <v>0</v>
      </c>
      <c r="I174" s="4">
        <f t="shared" si="16"/>
        <v>0</v>
      </c>
      <c r="J174" s="96"/>
      <c r="K174" s="95"/>
      <c r="L174" s="95">
        <f t="shared" si="17"/>
        <v>0</v>
      </c>
      <c r="M174" s="92">
        <f t="shared" si="18"/>
        <v>0</v>
      </c>
      <c r="N174" s="92"/>
      <c r="O174" s="334" t="s">
        <v>361</v>
      </c>
      <c r="P174" s="282"/>
      <c r="W174" s="164">
        <f t="shared" si="19"/>
        <v>0</v>
      </c>
      <c r="X174" s="498"/>
    </row>
    <row r="175" spans="1:24" x14ac:dyDescent="0.2">
      <c r="A175" s="12">
        <f t="shared" si="20"/>
        <v>2347</v>
      </c>
      <c r="C175" s="156">
        <v>0</v>
      </c>
      <c r="D175" s="156">
        <f>$G$19</f>
        <v>0</v>
      </c>
      <c r="E175" s="156">
        <v>0</v>
      </c>
      <c r="F175" s="317"/>
      <c r="G175" s="156">
        <f>C175+D175+E175</f>
        <v>0</v>
      </c>
      <c r="H175" s="318">
        <v>0</v>
      </c>
      <c r="I175" s="4">
        <f t="shared" si="16"/>
        <v>0</v>
      </c>
      <c r="J175" s="96"/>
      <c r="K175" s="95"/>
      <c r="L175" s="95">
        <f t="shared" si="17"/>
        <v>0</v>
      </c>
      <c r="M175" s="92">
        <f t="shared" si="18"/>
        <v>0</v>
      </c>
      <c r="N175" s="92"/>
      <c r="O175" s="9"/>
      <c r="P175" s="332"/>
      <c r="W175" s="164">
        <f t="shared" si="19"/>
        <v>0</v>
      </c>
      <c r="X175" s="498"/>
    </row>
    <row r="176" spans="1:24" x14ac:dyDescent="0.2">
      <c r="C176" s="161"/>
      <c r="D176" s="161"/>
      <c r="E176" s="161"/>
      <c r="F176" s="161"/>
      <c r="G176" s="12"/>
      <c r="H176" s="161"/>
      <c r="I176" s="161"/>
      <c r="J176" s="162"/>
      <c r="K176" s="95"/>
      <c r="L176" s="95"/>
      <c r="M176" s="92"/>
      <c r="N176" s="92"/>
      <c r="O176" s="9"/>
      <c r="P176" s="332"/>
      <c r="Q176" s="9"/>
      <c r="R176" s="9"/>
      <c r="S176" s="9"/>
      <c r="T176" s="9"/>
      <c r="U176" s="9"/>
      <c r="V176" s="9"/>
      <c r="W176" s="97"/>
      <c r="X176" s="498"/>
    </row>
    <row r="177" spans="1:24" x14ac:dyDescent="0.2">
      <c r="A177" s="12">
        <v>2349</v>
      </c>
      <c r="B177" s="9" t="s">
        <v>372</v>
      </c>
      <c r="C177" s="156">
        <f>$G$22</f>
        <v>0</v>
      </c>
      <c r="D177" s="156" t="s">
        <v>4</v>
      </c>
      <c r="E177" s="2" t="s">
        <v>76</v>
      </c>
      <c r="F177" s="317">
        <f>SUM(L167:L176)-L168-L173-L174</f>
        <v>0</v>
      </c>
      <c r="G177" s="166" t="s">
        <v>380</v>
      </c>
      <c r="H177" s="4"/>
      <c r="I177" s="328"/>
      <c r="J177" s="96"/>
      <c r="K177" s="95"/>
      <c r="L177" s="95">
        <f>ROUND((F177*C177%)*2,1)/2</f>
        <v>0</v>
      </c>
      <c r="M177" s="92">
        <f>K177+L177</f>
        <v>0</v>
      </c>
      <c r="N177" s="92"/>
      <c r="O177" s="9"/>
      <c r="P177" s="332"/>
      <c r="X177" s="498"/>
    </row>
    <row r="178" spans="1:24" x14ac:dyDescent="0.2">
      <c r="B178" s="9" t="s">
        <v>371</v>
      </c>
      <c r="C178" s="156">
        <f>$G$22</f>
        <v>0</v>
      </c>
      <c r="D178" s="156" t="s">
        <v>4</v>
      </c>
      <c r="E178" s="2" t="s">
        <v>76</v>
      </c>
      <c r="F178" s="317">
        <f>SUM(K167:K176)-K168-K173-K174</f>
        <v>0</v>
      </c>
      <c r="G178" s="166" t="s">
        <v>380</v>
      </c>
      <c r="H178" s="4"/>
      <c r="I178" s="328"/>
      <c r="J178" s="333"/>
      <c r="K178" s="95">
        <f>ROUND((F178*C178%)*2,1)/2</f>
        <v>0</v>
      </c>
      <c r="L178" s="95"/>
      <c r="M178" s="92">
        <f>K178+L178</f>
        <v>0</v>
      </c>
      <c r="N178" s="95"/>
      <c r="O178" s="9"/>
      <c r="P178" s="332"/>
      <c r="X178" s="498"/>
    </row>
    <row r="179" spans="1:24" x14ac:dyDescent="0.2">
      <c r="C179" s="18"/>
      <c r="D179" s="23"/>
      <c r="E179" s="18"/>
      <c r="F179" s="7"/>
      <c r="G179" s="23"/>
      <c r="H179" s="5"/>
      <c r="I179" s="16"/>
      <c r="J179" s="16"/>
      <c r="K179" s="331"/>
      <c r="L179" s="331"/>
      <c r="M179" s="331"/>
      <c r="N179" s="95"/>
      <c r="P179" s="282"/>
      <c r="X179" s="498"/>
    </row>
    <row r="180" spans="1:24" x14ac:dyDescent="0.2">
      <c r="B180" s="106" t="s">
        <v>425</v>
      </c>
      <c r="C180" s="49"/>
      <c r="D180" s="82"/>
      <c r="E180" s="49"/>
      <c r="F180" s="320"/>
      <c r="G180" s="297"/>
      <c r="H180" s="105"/>
      <c r="I180" s="105" t="s">
        <v>79</v>
      </c>
      <c r="J180" s="243"/>
      <c r="K180" s="223">
        <f>SUM(K181:K195)</f>
        <v>0</v>
      </c>
      <c r="L180" s="223">
        <f>SUM(L181:L195)</f>
        <v>0</v>
      </c>
      <c r="M180" s="330">
        <f>SUM(M181:M195)</f>
        <v>0</v>
      </c>
      <c r="N180" s="296">
        <f>SUM(N181:N196)</f>
        <v>0</v>
      </c>
      <c r="P180" s="282"/>
      <c r="Q180" s="101"/>
      <c r="R180" s="101"/>
      <c r="S180" s="101"/>
      <c r="T180" s="101"/>
      <c r="U180" s="101"/>
      <c r="V180" s="187"/>
      <c r="W180" s="415"/>
      <c r="X180" s="498"/>
    </row>
    <row r="181" spans="1:24" ht="29" x14ac:dyDescent="0.2">
      <c r="B181" s="72"/>
      <c r="C181" s="121" t="s">
        <v>378</v>
      </c>
      <c r="D181" s="75" t="s">
        <v>377</v>
      </c>
      <c r="E181" s="121" t="s">
        <v>376</v>
      </c>
      <c r="F181" s="7"/>
      <c r="G181" s="220" t="s">
        <v>412</v>
      </c>
      <c r="H181" s="319" t="s">
        <v>375</v>
      </c>
      <c r="I181" s="319" t="s">
        <v>374</v>
      </c>
      <c r="J181" s="115"/>
      <c r="K181" s="114"/>
      <c r="L181" s="114"/>
      <c r="M181" s="288" t="s">
        <v>355</v>
      </c>
      <c r="N181" s="288"/>
      <c r="P181" s="292" t="s">
        <v>354</v>
      </c>
      <c r="Q181" s="291" t="s">
        <v>353</v>
      </c>
      <c r="R181" s="542" t="s">
        <v>552</v>
      </c>
      <c r="S181" s="543" t="s">
        <v>553</v>
      </c>
      <c r="T181" s="544" t="s">
        <v>554</v>
      </c>
      <c r="U181" s="545" t="s">
        <v>555</v>
      </c>
      <c r="V181" s="546" t="s">
        <v>556</v>
      </c>
      <c r="W181" s="547" t="s">
        <v>557</v>
      </c>
      <c r="X181" s="498"/>
    </row>
    <row r="182" spans="1:24" x14ac:dyDescent="0.2">
      <c r="A182" s="12">
        <v>2350</v>
      </c>
      <c r="B182" s="9" t="s">
        <v>424</v>
      </c>
      <c r="C182" s="156">
        <v>0</v>
      </c>
      <c r="D182" s="156">
        <f t="shared" ref="D182:D188" si="21">$G$19</f>
        <v>0</v>
      </c>
      <c r="E182" s="156">
        <v>0</v>
      </c>
      <c r="F182" s="317"/>
      <c r="G182" s="156">
        <f t="shared" ref="G182:G188" si="22">C182+D182+E182</f>
        <v>0</v>
      </c>
      <c r="H182" s="318">
        <v>0</v>
      </c>
      <c r="I182" s="4">
        <f t="shared" ref="I182:I191" si="23">ROUND(($H182*108.33%)*2,1)/2</f>
        <v>0</v>
      </c>
      <c r="J182" s="96"/>
      <c r="K182" s="95"/>
      <c r="L182" s="95">
        <f t="shared" ref="L182:L191" si="24">ROUND((G182*I182)*2,1)/2</f>
        <v>0</v>
      </c>
      <c r="M182" s="92">
        <f t="shared" ref="M182:M191" si="25">K182+L182</f>
        <v>0</v>
      </c>
      <c r="N182" s="288"/>
      <c r="P182" s="282"/>
      <c r="Q182" s="1">
        <f>$X$121</f>
        <v>0</v>
      </c>
      <c r="R182" s="1">
        <f>$X$122</f>
        <v>0</v>
      </c>
      <c r="S182" s="1">
        <f>$X$123</f>
        <v>0</v>
      </c>
      <c r="T182" s="1">
        <f>$X$124</f>
        <v>0</v>
      </c>
      <c r="U182" s="1">
        <v>0</v>
      </c>
      <c r="V182" s="7">
        <v>0</v>
      </c>
      <c r="W182" s="164">
        <f t="shared" ref="W182:W191" si="26">U182*V182</f>
        <v>0</v>
      </c>
      <c r="X182" s="498"/>
    </row>
    <row r="183" spans="1:24" x14ac:dyDescent="0.2">
      <c r="A183" s="12">
        <f t="shared" ref="A183:A191" si="27">A182+1</f>
        <v>2351</v>
      </c>
      <c r="B183" s="9" t="s">
        <v>423</v>
      </c>
      <c r="C183" s="156">
        <v>0</v>
      </c>
      <c r="D183" s="156">
        <f t="shared" si="21"/>
        <v>0</v>
      </c>
      <c r="E183" s="156">
        <v>0</v>
      </c>
      <c r="F183" s="317"/>
      <c r="G183" s="156">
        <f t="shared" si="22"/>
        <v>0</v>
      </c>
      <c r="H183" s="318">
        <v>0</v>
      </c>
      <c r="I183" s="4">
        <f t="shared" si="23"/>
        <v>0</v>
      </c>
      <c r="J183" s="96"/>
      <c r="K183" s="95"/>
      <c r="L183" s="95">
        <f t="shared" si="24"/>
        <v>0</v>
      </c>
      <c r="M183" s="92">
        <f t="shared" si="25"/>
        <v>0</v>
      </c>
      <c r="N183" s="288"/>
      <c r="P183" s="282"/>
      <c r="T183" s="9"/>
      <c r="W183" s="164">
        <f t="shared" si="26"/>
        <v>0</v>
      </c>
      <c r="X183" s="498"/>
    </row>
    <row r="184" spans="1:24" x14ac:dyDescent="0.2">
      <c r="A184" s="12">
        <f t="shared" si="27"/>
        <v>2352</v>
      </c>
      <c r="B184" s="9" t="s">
        <v>422</v>
      </c>
      <c r="C184" s="156">
        <v>0</v>
      </c>
      <c r="D184" s="156">
        <f t="shared" si="21"/>
        <v>0</v>
      </c>
      <c r="E184" s="156">
        <v>0</v>
      </c>
      <c r="F184" s="317"/>
      <c r="G184" s="156">
        <f t="shared" si="22"/>
        <v>0</v>
      </c>
      <c r="H184" s="318">
        <v>0</v>
      </c>
      <c r="I184" s="4">
        <f t="shared" si="23"/>
        <v>0</v>
      </c>
      <c r="J184" s="96"/>
      <c r="K184" s="95"/>
      <c r="L184" s="95">
        <f t="shared" si="24"/>
        <v>0</v>
      </c>
      <c r="M184" s="92">
        <f t="shared" si="25"/>
        <v>0</v>
      </c>
      <c r="N184" s="288"/>
      <c r="P184" s="282"/>
      <c r="T184" s="9"/>
      <c r="W184" s="164">
        <f t="shared" si="26"/>
        <v>0</v>
      </c>
      <c r="X184" s="498"/>
    </row>
    <row r="185" spans="1:24" x14ac:dyDescent="0.2">
      <c r="A185" s="12">
        <f t="shared" si="27"/>
        <v>2353</v>
      </c>
      <c r="B185" s="9" t="s">
        <v>421</v>
      </c>
      <c r="C185" s="156">
        <v>0</v>
      </c>
      <c r="D185" s="156">
        <f t="shared" si="21"/>
        <v>0</v>
      </c>
      <c r="E185" s="156">
        <v>0</v>
      </c>
      <c r="F185" s="317"/>
      <c r="G185" s="156">
        <f t="shared" si="22"/>
        <v>0</v>
      </c>
      <c r="H185" s="318">
        <v>0</v>
      </c>
      <c r="I185" s="4">
        <f t="shared" si="23"/>
        <v>0</v>
      </c>
      <c r="J185" s="96"/>
      <c r="K185" s="95"/>
      <c r="L185" s="95">
        <f t="shared" si="24"/>
        <v>0</v>
      </c>
      <c r="M185" s="92">
        <f t="shared" si="25"/>
        <v>0</v>
      </c>
      <c r="N185" s="288"/>
      <c r="P185" s="282"/>
      <c r="T185" s="9"/>
      <c r="W185" s="164">
        <f t="shared" si="26"/>
        <v>0</v>
      </c>
      <c r="X185" s="498"/>
    </row>
    <row r="186" spans="1:24" x14ac:dyDescent="0.2">
      <c r="A186" s="12">
        <f t="shared" si="27"/>
        <v>2354</v>
      </c>
      <c r="B186" s="9" t="s">
        <v>420</v>
      </c>
      <c r="C186" s="156">
        <v>0</v>
      </c>
      <c r="D186" s="156">
        <f t="shared" si="21"/>
        <v>0</v>
      </c>
      <c r="E186" s="156">
        <v>0</v>
      </c>
      <c r="F186" s="317"/>
      <c r="G186" s="156">
        <f t="shared" si="22"/>
        <v>0</v>
      </c>
      <c r="H186" s="318">
        <v>0</v>
      </c>
      <c r="I186" s="4">
        <f t="shared" si="23"/>
        <v>0</v>
      </c>
      <c r="J186" s="96"/>
      <c r="K186" s="95"/>
      <c r="L186" s="95">
        <f t="shared" si="24"/>
        <v>0</v>
      </c>
      <c r="M186" s="92">
        <f t="shared" si="25"/>
        <v>0</v>
      </c>
      <c r="N186" s="288"/>
      <c r="P186" s="282"/>
      <c r="T186" s="9"/>
      <c r="W186" s="164">
        <f t="shared" si="26"/>
        <v>0</v>
      </c>
      <c r="X186" s="498"/>
    </row>
    <row r="187" spans="1:24" x14ac:dyDescent="0.2">
      <c r="A187" s="12">
        <f t="shared" si="27"/>
        <v>2355</v>
      </c>
      <c r="B187" s="9" t="s">
        <v>419</v>
      </c>
      <c r="C187" s="156">
        <v>0</v>
      </c>
      <c r="D187" s="156">
        <f t="shared" si="21"/>
        <v>0</v>
      </c>
      <c r="E187" s="156">
        <v>0</v>
      </c>
      <c r="F187" s="317"/>
      <c r="G187" s="156">
        <f t="shared" si="22"/>
        <v>0</v>
      </c>
      <c r="H187" s="318">
        <v>0</v>
      </c>
      <c r="I187" s="4">
        <f t="shared" si="23"/>
        <v>0</v>
      </c>
      <c r="J187" s="96"/>
      <c r="K187" s="95"/>
      <c r="L187" s="95">
        <f t="shared" si="24"/>
        <v>0</v>
      </c>
      <c r="M187" s="92">
        <f t="shared" si="25"/>
        <v>0</v>
      </c>
      <c r="N187" s="288"/>
      <c r="P187" s="282"/>
      <c r="T187" s="9"/>
      <c r="W187" s="164">
        <f t="shared" si="26"/>
        <v>0</v>
      </c>
      <c r="X187" s="498"/>
    </row>
    <row r="188" spans="1:24" x14ac:dyDescent="0.2">
      <c r="A188" s="12">
        <f t="shared" si="27"/>
        <v>2356</v>
      </c>
      <c r="B188" s="9" t="s">
        <v>418</v>
      </c>
      <c r="C188" s="156">
        <v>0</v>
      </c>
      <c r="D188" s="156">
        <f t="shared" si="21"/>
        <v>0</v>
      </c>
      <c r="E188" s="156">
        <v>0</v>
      </c>
      <c r="F188" s="317"/>
      <c r="G188" s="156">
        <f t="shared" si="22"/>
        <v>0</v>
      </c>
      <c r="H188" s="318">
        <v>0</v>
      </c>
      <c r="I188" s="4">
        <f t="shared" si="23"/>
        <v>0</v>
      </c>
      <c r="J188" s="96"/>
      <c r="K188" s="95"/>
      <c r="L188" s="95">
        <f t="shared" si="24"/>
        <v>0</v>
      </c>
      <c r="M188" s="92">
        <f t="shared" si="25"/>
        <v>0</v>
      </c>
      <c r="N188" s="288"/>
      <c r="P188" s="282"/>
      <c r="T188" s="9"/>
      <c r="W188" s="164">
        <f t="shared" si="26"/>
        <v>0</v>
      </c>
      <c r="X188" s="498"/>
    </row>
    <row r="189" spans="1:24" x14ac:dyDescent="0.2">
      <c r="A189" s="12">
        <f t="shared" si="27"/>
        <v>2357</v>
      </c>
      <c r="B189" s="9" t="s">
        <v>287</v>
      </c>
      <c r="C189" s="156"/>
      <c r="D189" s="156"/>
      <c r="E189" s="156"/>
      <c r="F189" s="276" t="s">
        <v>130</v>
      </c>
      <c r="G189" s="2">
        <v>0</v>
      </c>
      <c r="H189" s="318">
        <v>0</v>
      </c>
      <c r="I189" s="4">
        <f t="shared" si="23"/>
        <v>0</v>
      </c>
      <c r="J189" s="96"/>
      <c r="K189" s="95"/>
      <c r="L189" s="95">
        <f t="shared" si="24"/>
        <v>0</v>
      </c>
      <c r="M189" s="92">
        <f t="shared" si="25"/>
        <v>0</v>
      </c>
      <c r="N189" s="288"/>
      <c r="P189" s="282"/>
      <c r="T189" s="9"/>
      <c r="W189" s="164">
        <f t="shared" si="26"/>
        <v>0</v>
      </c>
      <c r="X189" s="498"/>
    </row>
    <row r="190" spans="1:24" x14ac:dyDescent="0.2">
      <c r="A190" s="12">
        <f t="shared" si="27"/>
        <v>2358</v>
      </c>
      <c r="B190" s="9" t="s">
        <v>383</v>
      </c>
      <c r="C190" s="156">
        <v>0</v>
      </c>
      <c r="D190" s="156">
        <f>$G$19</f>
        <v>0</v>
      </c>
      <c r="E190" s="156">
        <v>0</v>
      </c>
      <c r="F190" s="317"/>
      <c r="G190" s="156">
        <f>C190+D190+E190</f>
        <v>0</v>
      </c>
      <c r="H190" s="318">
        <v>0</v>
      </c>
      <c r="I190" s="4">
        <f t="shared" si="23"/>
        <v>0</v>
      </c>
      <c r="J190" s="96"/>
      <c r="K190" s="95"/>
      <c r="L190" s="95">
        <f t="shared" si="24"/>
        <v>0</v>
      </c>
      <c r="M190" s="92">
        <f t="shared" si="25"/>
        <v>0</v>
      </c>
      <c r="N190" s="288"/>
      <c r="O190" s="3" t="s">
        <v>361</v>
      </c>
      <c r="P190" s="282"/>
      <c r="T190" s="9"/>
      <c r="W190" s="164">
        <f t="shared" si="26"/>
        <v>0</v>
      </c>
      <c r="X190" s="498"/>
    </row>
    <row r="191" spans="1:24" x14ac:dyDescent="0.2">
      <c r="A191" s="12">
        <f t="shared" si="27"/>
        <v>2359</v>
      </c>
      <c r="C191" s="156">
        <v>0</v>
      </c>
      <c r="D191" s="156">
        <f>$G$19</f>
        <v>0</v>
      </c>
      <c r="E191" s="156">
        <v>0</v>
      </c>
      <c r="F191" s="317"/>
      <c r="G191" s="156">
        <f>C191+D191+E191</f>
        <v>0</v>
      </c>
      <c r="H191" s="318">
        <v>0</v>
      </c>
      <c r="I191" s="4">
        <f t="shared" si="23"/>
        <v>0</v>
      </c>
      <c r="J191" s="96"/>
      <c r="K191" s="95"/>
      <c r="L191" s="95">
        <f t="shared" si="24"/>
        <v>0</v>
      </c>
      <c r="M191" s="92">
        <f t="shared" si="25"/>
        <v>0</v>
      </c>
      <c r="N191" s="288"/>
      <c r="P191" s="282"/>
      <c r="T191" s="9"/>
      <c r="W191" s="164">
        <f t="shared" si="26"/>
        <v>0</v>
      </c>
      <c r="X191" s="498"/>
    </row>
    <row r="192" spans="1:24" x14ac:dyDescent="0.2">
      <c r="C192" s="2"/>
      <c r="D192" s="156"/>
      <c r="E192" s="2"/>
      <c r="F192" s="317"/>
      <c r="G192" s="156"/>
      <c r="H192" s="4"/>
      <c r="I192" s="328"/>
      <c r="J192" s="115"/>
      <c r="K192" s="114"/>
      <c r="L192" s="114"/>
      <c r="M192" s="92"/>
      <c r="N192" s="288"/>
      <c r="P192" s="282"/>
      <c r="X192" s="498"/>
    </row>
    <row r="193" spans="1:26" x14ac:dyDescent="0.2">
      <c r="A193" s="12">
        <v>2359</v>
      </c>
      <c r="B193" s="9" t="s">
        <v>372</v>
      </c>
      <c r="C193" s="156">
        <f>$G$22</f>
        <v>0</v>
      </c>
      <c r="D193" s="156" t="s">
        <v>4</v>
      </c>
      <c r="E193" s="2" t="s">
        <v>76</v>
      </c>
      <c r="F193" s="317">
        <f>SUM(L181:L192)-L190</f>
        <v>0</v>
      </c>
      <c r="G193" s="166" t="s">
        <v>380</v>
      </c>
      <c r="H193" s="4"/>
      <c r="I193" s="328"/>
      <c r="J193" s="96"/>
      <c r="K193" s="95"/>
      <c r="L193" s="95">
        <f>ROUND((F193*C193%)*2,1)/2</f>
        <v>0</v>
      </c>
      <c r="M193" s="92">
        <f>K193+L193</f>
        <v>0</v>
      </c>
      <c r="N193" s="288"/>
      <c r="P193" s="282"/>
      <c r="X193" s="498"/>
    </row>
    <row r="194" spans="1:26" x14ac:dyDescent="0.2">
      <c r="B194" s="9" t="s">
        <v>414</v>
      </c>
      <c r="C194" s="156">
        <f>$G$22</f>
        <v>0</v>
      </c>
      <c r="D194" s="156" t="s">
        <v>4</v>
      </c>
      <c r="E194" s="2" t="s">
        <v>76</v>
      </c>
      <c r="F194" s="317">
        <f>SUM(K181:K192)-K190</f>
        <v>0</v>
      </c>
      <c r="G194" s="166" t="s">
        <v>380</v>
      </c>
      <c r="H194" s="4"/>
      <c r="I194" s="328"/>
      <c r="J194" s="96"/>
      <c r="K194" s="95">
        <f>ROUND((F194*C194%)*2,1)/2</f>
        <v>0</v>
      </c>
      <c r="L194" s="95"/>
      <c r="M194" s="92">
        <f>K194+L194</f>
        <v>0</v>
      </c>
      <c r="N194" s="288"/>
      <c r="P194" s="282"/>
      <c r="X194" s="498"/>
    </row>
    <row r="195" spans="1:26" x14ac:dyDescent="0.2">
      <c r="C195" s="2"/>
      <c r="D195" s="156"/>
      <c r="E195" s="2"/>
      <c r="F195" s="317"/>
      <c r="G195" s="156"/>
      <c r="H195" s="4"/>
      <c r="I195" s="119"/>
      <c r="J195" s="119"/>
      <c r="K195" s="29"/>
      <c r="L195" s="29"/>
      <c r="M195" s="95"/>
      <c r="N195" s="95"/>
      <c r="P195" s="282"/>
      <c r="X195" s="498"/>
    </row>
    <row r="196" spans="1:26" x14ac:dyDescent="0.2">
      <c r="C196" s="2"/>
      <c r="D196" s="156"/>
      <c r="E196" s="2"/>
      <c r="F196" s="317"/>
      <c r="G196" s="156"/>
      <c r="H196" s="4"/>
      <c r="I196" s="119"/>
      <c r="J196" s="119"/>
      <c r="K196" s="321"/>
      <c r="L196" s="321"/>
      <c r="M196" s="108"/>
      <c r="N196" s="108"/>
      <c r="P196" s="282"/>
      <c r="X196" s="498"/>
    </row>
    <row r="197" spans="1:26" x14ac:dyDescent="0.2">
      <c r="B197" s="106" t="s">
        <v>417</v>
      </c>
      <c r="C197" s="329"/>
      <c r="D197" s="153"/>
      <c r="E197" s="83"/>
      <c r="F197" s="320"/>
      <c r="G197" s="153"/>
      <c r="H197" s="105"/>
      <c r="I197" s="105" t="s">
        <v>79</v>
      </c>
      <c r="J197" s="243"/>
      <c r="K197" s="149">
        <f>SUM(K198:K206)</f>
        <v>0</v>
      </c>
      <c r="L197" s="149">
        <f>SUM(L198:L206)</f>
        <v>0</v>
      </c>
      <c r="M197" s="296">
        <f>SUM(M198:M206)</f>
        <v>0</v>
      </c>
      <c r="N197" s="296">
        <f>SUM(N198:N206)</f>
        <v>0</v>
      </c>
      <c r="P197" s="282"/>
      <c r="X197" s="498"/>
      <c r="Z197" s="5"/>
    </row>
    <row r="198" spans="1:26" ht="29" x14ac:dyDescent="0.2">
      <c r="B198" s="72"/>
      <c r="C198" s="121" t="s">
        <v>378</v>
      </c>
      <c r="D198" s="75" t="s">
        <v>377</v>
      </c>
      <c r="E198" s="121" t="s">
        <v>376</v>
      </c>
      <c r="F198" s="7"/>
      <c r="G198" s="220" t="s">
        <v>412</v>
      </c>
      <c r="H198" s="319" t="s">
        <v>375</v>
      </c>
      <c r="I198" s="319" t="s">
        <v>374</v>
      </c>
      <c r="J198" s="115"/>
      <c r="K198" s="114"/>
      <c r="L198" s="114"/>
      <c r="M198" s="288" t="s">
        <v>355</v>
      </c>
      <c r="N198" s="288"/>
      <c r="P198" s="292" t="s">
        <v>354</v>
      </c>
      <c r="Q198" s="291" t="s">
        <v>353</v>
      </c>
      <c r="R198" s="542" t="s">
        <v>552</v>
      </c>
      <c r="S198" s="543" t="s">
        <v>553</v>
      </c>
      <c r="T198" s="544" t="s">
        <v>554</v>
      </c>
      <c r="U198" s="545" t="s">
        <v>555</v>
      </c>
      <c r="V198" s="546" t="s">
        <v>556</v>
      </c>
      <c r="W198" s="547" t="s">
        <v>557</v>
      </c>
      <c r="X198" s="498"/>
    </row>
    <row r="199" spans="1:26" x14ac:dyDescent="0.2">
      <c r="A199" s="12">
        <v>2360</v>
      </c>
      <c r="B199" s="9" t="s">
        <v>416</v>
      </c>
      <c r="C199" s="156">
        <v>0</v>
      </c>
      <c r="D199" s="156">
        <f>$G$19</f>
        <v>0</v>
      </c>
      <c r="E199" s="156">
        <v>0</v>
      </c>
      <c r="F199" s="317"/>
      <c r="G199" s="156">
        <f>C199+D199+E199</f>
        <v>0</v>
      </c>
      <c r="H199" s="318">
        <v>0</v>
      </c>
      <c r="I199" s="4">
        <f>ROUND(($H199*108.33%)*2,1)/2</f>
        <v>0</v>
      </c>
      <c r="J199" s="96"/>
      <c r="K199" s="95"/>
      <c r="L199" s="95">
        <f>ROUND((G199*I199)*2,1)/2</f>
        <v>0</v>
      </c>
      <c r="M199" s="92">
        <f>K199+L199</f>
        <v>0</v>
      </c>
      <c r="N199" s="288"/>
      <c r="P199" s="282"/>
      <c r="Q199" s="1">
        <f>$X$121</f>
        <v>0</v>
      </c>
      <c r="R199" s="1">
        <f>$X$122</f>
        <v>0</v>
      </c>
      <c r="S199" s="1">
        <f>$X$123</f>
        <v>0</v>
      </c>
      <c r="T199" s="1">
        <f>$X$124</f>
        <v>0</v>
      </c>
      <c r="U199" s="1">
        <v>0</v>
      </c>
      <c r="V199" s="7">
        <v>0</v>
      </c>
      <c r="W199" s="164">
        <f>U199*V199</f>
        <v>0</v>
      </c>
      <c r="X199" s="498"/>
    </row>
    <row r="200" spans="1:26" x14ac:dyDescent="0.2">
      <c r="A200" s="12">
        <f>A199+1</f>
        <v>2361</v>
      </c>
      <c r="B200" s="9" t="s">
        <v>415</v>
      </c>
      <c r="C200" s="156">
        <v>0</v>
      </c>
      <c r="D200" s="156">
        <f>$G$19</f>
        <v>0</v>
      </c>
      <c r="E200" s="156">
        <v>0</v>
      </c>
      <c r="F200" s="317"/>
      <c r="G200" s="156">
        <f>C200+D200+E200</f>
        <v>0</v>
      </c>
      <c r="H200" s="318">
        <v>0</v>
      </c>
      <c r="I200" s="4">
        <f>ROUND(($H200*108.33%)*2,1)/2</f>
        <v>0</v>
      </c>
      <c r="J200" s="96"/>
      <c r="K200" s="95"/>
      <c r="L200" s="95">
        <f>ROUND((G200*I200)*2,1)/2</f>
        <v>0</v>
      </c>
      <c r="M200" s="92">
        <f>K200+L200</f>
        <v>0</v>
      </c>
      <c r="N200" s="288"/>
      <c r="P200" s="282"/>
      <c r="T200" s="9"/>
      <c r="W200" s="164">
        <f>U200*V200</f>
        <v>0</v>
      </c>
      <c r="X200" s="498"/>
    </row>
    <row r="201" spans="1:26" x14ac:dyDescent="0.2">
      <c r="A201" s="12">
        <f>A200+1</f>
        <v>2362</v>
      </c>
      <c r="B201" s="9" t="s">
        <v>383</v>
      </c>
      <c r="C201" s="156">
        <v>0</v>
      </c>
      <c r="D201" s="156">
        <f>$G$19</f>
        <v>0</v>
      </c>
      <c r="E201" s="156">
        <v>0</v>
      </c>
      <c r="F201" s="317"/>
      <c r="G201" s="156">
        <f>C201+D201+E201</f>
        <v>0</v>
      </c>
      <c r="H201" s="318">
        <v>0</v>
      </c>
      <c r="I201" s="4">
        <f>ROUND(($H201*108.33%)*2,1)/2</f>
        <v>0</v>
      </c>
      <c r="J201" s="96"/>
      <c r="K201" s="95"/>
      <c r="L201" s="95">
        <f>ROUND((G201*I201)*2,1)/2</f>
        <v>0</v>
      </c>
      <c r="M201" s="92">
        <f>K201+L201</f>
        <v>0</v>
      </c>
      <c r="N201" s="288"/>
      <c r="O201" s="3" t="s">
        <v>361</v>
      </c>
      <c r="P201" s="282"/>
      <c r="T201" s="9"/>
      <c r="W201" s="164">
        <f>U201*V201</f>
        <v>0</v>
      </c>
      <c r="X201" s="498"/>
    </row>
    <row r="202" spans="1:26" x14ac:dyDescent="0.2">
      <c r="A202" s="12">
        <f>A201+1</f>
        <v>2363</v>
      </c>
      <c r="C202" s="156">
        <v>0</v>
      </c>
      <c r="D202" s="156">
        <f>$G$19</f>
        <v>0</v>
      </c>
      <c r="E202" s="156">
        <v>0</v>
      </c>
      <c r="F202" s="317"/>
      <c r="G202" s="156">
        <f>C202+D202+E202</f>
        <v>0</v>
      </c>
      <c r="H202" s="318">
        <v>0</v>
      </c>
      <c r="I202" s="4">
        <f>ROUND(($H202*108.33%)*2,1)/2</f>
        <v>0</v>
      </c>
      <c r="J202" s="96"/>
      <c r="K202" s="95"/>
      <c r="L202" s="95">
        <f>ROUND((G202*I202)*2,1)/2</f>
        <v>0</v>
      </c>
      <c r="M202" s="92">
        <f>K202+L202</f>
        <v>0</v>
      </c>
      <c r="N202" s="288"/>
      <c r="P202" s="282"/>
      <c r="T202" s="9"/>
      <c r="W202" s="164">
        <f>U202*V202</f>
        <v>0</v>
      </c>
      <c r="X202" s="498"/>
    </row>
    <row r="203" spans="1:26" x14ac:dyDescent="0.2">
      <c r="C203" s="2"/>
      <c r="D203" s="156"/>
      <c r="E203" s="2"/>
      <c r="F203" s="317"/>
      <c r="G203" s="156"/>
      <c r="H203" s="4"/>
      <c r="I203" s="328"/>
      <c r="J203" s="115"/>
      <c r="K203" s="114"/>
      <c r="L203" s="114"/>
      <c r="M203" s="92"/>
      <c r="N203" s="288"/>
      <c r="P203" s="282"/>
      <c r="X203" s="498"/>
    </row>
    <row r="204" spans="1:26" x14ac:dyDescent="0.2">
      <c r="A204" s="12">
        <v>2369</v>
      </c>
      <c r="B204" s="9" t="s">
        <v>372</v>
      </c>
      <c r="C204" s="156">
        <f>$G$22</f>
        <v>0</v>
      </c>
      <c r="D204" s="156" t="s">
        <v>4</v>
      </c>
      <c r="E204" s="2" t="s">
        <v>76</v>
      </c>
      <c r="F204" s="317">
        <f>SUM(L198:L203)-L201</f>
        <v>0</v>
      </c>
      <c r="G204" s="166" t="s">
        <v>380</v>
      </c>
      <c r="H204" s="4"/>
      <c r="I204" s="327"/>
      <c r="J204" s="96"/>
      <c r="K204" s="95"/>
      <c r="L204" s="95">
        <f>ROUND((F204*C204%)*2,1)/2</f>
        <v>0</v>
      </c>
      <c r="M204" s="92">
        <f>K204+L204</f>
        <v>0</v>
      </c>
      <c r="N204" s="288"/>
      <c r="P204" s="282"/>
      <c r="X204" s="498"/>
    </row>
    <row r="205" spans="1:26" x14ac:dyDescent="0.2">
      <c r="B205" s="9" t="s">
        <v>414</v>
      </c>
      <c r="C205" s="156">
        <f>$G$22</f>
        <v>0</v>
      </c>
      <c r="D205" s="156" t="s">
        <v>4</v>
      </c>
      <c r="E205" s="2" t="s">
        <v>76</v>
      </c>
      <c r="F205" s="317">
        <f>SUM(K198:K203)-K201</f>
        <v>0</v>
      </c>
      <c r="G205" s="166" t="s">
        <v>380</v>
      </c>
      <c r="H205" s="4"/>
      <c r="I205" s="327"/>
      <c r="J205" s="96"/>
      <c r="K205" s="95">
        <f>ROUND((F205*C205%)*2,1)/2</f>
        <v>0</v>
      </c>
      <c r="L205" s="95"/>
      <c r="M205" s="92">
        <f>K205+L205</f>
        <v>0</v>
      </c>
      <c r="N205" s="288"/>
      <c r="P205" s="282"/>
      <c r="X205" s="498"/>
    </row>
    <row r="206" spans="1:26" x14ac:dyDescent="0.2">
      <c r="C206" s="2"/>
      <c r="D206" s="156"/>
      <c r="E206" s="2"/>
      <c r="F206" s="317"/>
      <c r="G206" s="156"/>
      <c r="H206" s="4"/>
      <c r="I206" s="119"/>
      <c r="J206" s="123"/>
      <c r="K206" s="321"/>
      <c r="L206" s="321"/>
      <c r="M206" s="108"/>
      <c r="N206" s="108"/>
      <c r="P206" s="282"/>
      <c r="X206" s="498"/>
    </row>
    <row r="207" spans="1:26" x14ac:dyDescent="0.2">
      <c r="B207" s="106" t="s">
        <v>413</v>
      </c>
      <c r="C207" s="83"/>
      <c r="D207" s="153"/>
      <c r="E207" s="83"/>
      <c r="F207" s="323"/>
      <c r="G207" s="153"/>
      <c r="H207" s="105"/>
      <c r="I207" s="105" t="s">
        <v>79</v>
      </c>
      <c r="J207" s="243"/>
      <c r="K207" s="149">
        <f>SUM(K208:K219)</f>
        <v>0</v>
      </c>
      <c r="L207" s="149">
        <f>SUM(L208:L219)</f>
        <v>0</v>
      </c>
      <c r="M207" s="255">
        <f>SUM(M208:M219)</f>
        <v>0</v>
      </c>
      <c r="N207" s="255">
        <f>SUM(N208:N219)</f>
        <v>0</v>
      </c>
      <c r="O207" s="110"/>
      <c r="P207" s="282"/>
      <c r="X207" s="498"/>
    </row>
    <row r="208" spans="1:26" ht="29" x14ac:dyDescent="0.2">
      <c r="B208" s="72"/>
      <c r="C208" s="121" t="s">
        <v>378</v>
      </c>
      <c r="D208" s="75" t="s">
        <v>377</v>
      </c>
      <c r="E208" s="121" t="s">
        <v>376</v>
      </c>
      <c r="F208" s="7"/>
      <c r="G208" s="220" t="s">
        <v>412</v>
      </c>
      <c r="H208" s="319" t="s">
        <v>375</v>
      </c>
      <c r="I208" s="319" t="s">
        <v>374</v>
      </c>
      <c r="J208" s="115"/>
      <c r="K208" s="114"/>
      <c r="L208" s="114"/>
      <c r="M208" s="288" t="s">
        <v>355</v>
      </c>
      <c r="N208" s="288"/>
      <c r="P208" s="292" t="s">
        <v>354</v>
      </c>
      <c r="Q208" s="291" t="s">
        <v>353</v>
      </c>
      <c r="R208" s="542" t="s">
        <v>552</v>
      </c>
      <c r="S208" s="543" t="s">
        <v>553</v>
      </c>
      <c r="T208" s="544" t="s">
        <v>554</v>
      </c>
      <c r="U208" s="545" t="s">
        <v>555</v>
      </c>
      <c r="V208" s="546" t="s">
        <v>556</v>
      </c>
      <c r="W208" s="547" t="s">
        <v>557</v>
      </c>
      <c r="X208" s="498"/>
    </row>
    <row r="209" spans="1:24" x14ac:dyDescent="0.2">
      <c r="A209" s="12">
        <v>2410</v>
      </c>
      <c r="B209" s="9" t="s">
        <v>411</v>
      </c>
      <c r="C209" s="156">
        <v>0</v>
      </c>
      <c r="D209" s="156">
        <f>$G$19</f>
        <v>0</v>
      </c>
      <c r="E209" s="156">
        <v>0</v>
      </c>
      <c r="F209" s="317"/>
      <c r="G209" s="156">
        <f>C209+D209+E209</f>
        <v>0</v>
      </c>
      <c r="H209" s="318">
        <v>0</v>
      </c>
      <c r="I209" s="4">
        <f t="shared" ref="I209:I215" si="28">ROUND(($H209*108.33%)*2,1)/2</f>
        <v>0</v>
      </c>
      <c r="J209" s="96"/>
      <c r="K209" s="95"/>
      <c r="L209" s="95">
        <f t="shared" ref="L209:L215" si="29">ROUND((G209*I209)*2,1)/2</f>
        <v>0</v>
      </c>
      <c r="M209" s="92">
        <f t="shared" ref="M209:M215" si="30">K209+L209</f>
        <v>0</v>
      </c>
      <c r="N209" s="288"/>
      <c r="O209" s="326"/>
      <c r="P209" s="282"/>
      <c r="Q209" s="1">
        <f>$X$121</f>
        <v>0</v>
      </c>
      <c r="R209" s="1">
        <f>$X$122</f>
        <v>0</v>
      </c>
      <c r="S209" s="1">
        <f>$X$123</f>
        <v>0</v>
      </c>
      <c r="T209" s="1">
        <f>$X$124</f>
        <v>0</v>
      </c>
      <c r="U209" s="1">
        <v>0</v>
      </c>
      <c r="V209" s="7">
        <v>0</v>
      </c>
      <c r="W209" s="164">
        <f t="shared" ref="W209:W215" si="31">U209*V209</f>
        <v>0</v>
      </c>
      <c r="X209" s="498"/>
    </row>
    <row r="210" spans="1:24" x14ac:dyDescent="0.2">
      <c r="A210" s="12">
        <f t="shared" ref="A210:A215" si="32">A209+1</f>
        <v>2411</v>
      </c>
      <c r="B210" s="9" t="s">
        <v>410</v>
      </c>
      <c r="C210" s="156">
        <v>0</v>
      </c>
      <c r="D210" s="156">
        <f>$G$19</f>
        <v>0</v>
      </c>
      <c r="E210" s="156">
        <v>0</v>
      </c>
      <c r="F210" s="317"/>
      <c r="G210" s="156">
        <f>C210+D210+E210</f>
        <v>0</v>
      </c>
      <c r="H210" s="318">
        <v>0</v>
      </c>
      <c r="I210" s="4">
        <f t="shared" si="28"/>
        <v>0</v>
      </c>
      <c r="J210" s="96"/>
      <c r="K210" s="95"/>
      <c r="L210" s="95">
        <f t="shared" si="29"/>
        <v>0</v>
      </c>
      <c r="M210" s="92">
        <f t="shared" si="30"/>
        <v>0</v>
      </c>
      <c r="N210" s="288"/>
      <c r="P210" s="282"/>
      <c r="W210" s="164">
        <f t="shared" si="31"/>
        <v>0</v>
      </c>
      <c r="X210" s="498"/>
    </row>
    <row r="211" spans="1:24" x14ac:dyDescent="0.2">
      <c r="A211" s="12">
        <f t="shared" si="32"/>
        <v>2412</v>
      </c>
      <c r="B211" s="9" t="s">
        <v>409</v>
      </c>
      <c r="C211" s="156">
        <v>0</v>
      </c>
      <c r="D211" s="156">
        <f>$G$19</f>
        <v>0</v>
      </c>
      <c r="E211" s="156">
        <v>0</v>
      </c>
      <c r="F211" s="317"/>
      <c r="G211" s="156">
        <f>C211+D211+E211</f>
        <v>0</v>
      </c>
      <c r="H211" s="318">
        <v>0</v>
      </c>
      <c r="I211" s="4">
        <f t="shared" si="28"/>
        <v>0</v>
      </c>
      <c r="J211" s="96"/>
      <c r="K211" s="95"/>
      <c r="L211" s="95">
        <f t="shared" si="29"/>
        <v>0</v>
      </c>
      <c r="M211" s="92">
        <f t="shared" si="30"/>
        <v>0</v>
      </c>
      <c r="N211" s="288"/>
      <c r="P211" s="282"/>
      <c r="W211" s="164">
        <f t="shared" si="31"/>
        <v>0</v>
      </c>
      <c r="X211" s="498"/>
    </row>
    <row r="212" spans="1:24" x14ac:dyDescent="0.2">
      <c r="A212" s="12">
        <f t="shared" si="32"/>
        <v>2413</v>
      </c>
      <c r="B212" s="9" t="s">
        <v>408</v>
      </c>
      <c r="C212" s="156">
        <v>0</v>
      </c>
      <c r="D212" s="156">
        <f>$G$19</f>
        <v>0</v>
      </c>
      <c r="E212" s="156">
        <v>0</v>
      </c>
      <c r="F212" s="317"/>
      <c r="G212" s="156">
        <f>C212+D212+E212</f>
        <v>0</v>
      </c>
      <c r="H212" s="318">
        <v>0</v>
      </c>
      <c r="I212" s="4">
        <f t="shared" si="28"/>
        <v>0</v>
      </c>
      <c r="J212" s="96"/>
      <c r="K212" s="95"/>
      <c r="L212" s="95">
        <f t="shared" si="29"/>
        <v>0</v>
      </c>
      <c r="M212" s="92">
        <f t="shared" si="30"/>
        <v>0</v>
      </c>
      <c r="N212" s="288"/>
      <c r="P212" s="282"/>
      <c r="W212" s="164">
        <f t="shared" si="31"/>
        <v>0</v>
      </c>
      <c r="X212" s="498"/>
    </row>
    <row r="213" spans="1:24" x14ac:dyDescent="0.2">
      <c r="A213" s="12">
        <f t="shared" si="32"/>
        <v>2414</v>
      </c>
      <c r="B213" s="9" t="s">
        <v>287</v>
      </c>
      <c r="C213" s="156"/>
      <c r="D213" s="156"/>
      <c r="E213" s="156"/>
      <c r="F213" s="276" t="s">
        <v>407</v>
      </c>
      <c r="G213" s="2">
        <v>0</v>
      </c>
      <c r="H213" s="318">
        <v>0</v>
      </c>
      <c r="I213" s="4">
        <f t="shared" si="28"/>
        <v>0</v>
      </c>
      <c r="J213" s="96"/>
      <c r="K213" s="95"/>
      <c r="L213" s="95">
        <f t="shared" si="29"/>
        <v>0</v>
      </c>
      <c r="M213" s="92">
        <f t="shared" si="30"/>
        <v>0</v>
      </c>
      <c r="N213" s="288"/>
      <c r="P213" s="282"/>
      <c r="W213" s="164">
        <f t="shared" si="31"/>
        <v>0</v>
      </c>
      <c r="X213" s="498"/>
    </row>
    <row r="214" spans="1:24" x14ac:dyDescent="0.2">
      <c r="A214" s="12">
        <f t="shared" si="32"/>
        <v>2415</v>
      </c>
      <c r="B214" s="9" t="s">
        <v>383</v>
      </c>
      <c r="C214" s="156">
        <v>0</v>
      </c>
      <c r="D214" s="156">
        <f>$G$19</f>
        <v>0</v>
      </c>
      <c r="E214" s="156">
        <v>0</v>
      </c>
      <c r="F214" s="276"/>
      <c r="G214" s="156">
        <f>C214+D214+E214</f>
        <v>0</v>
      </c>
      <c r="H214" s="318">
        <v>0</v>
      </c>
      <c r="I214" s="4">
        <f t="shared" si="28"/>
        <v>0</v>
      </c>
      <c r="J214" s="96"/>
      <c r="K214" s="95"/>
      <c r="L214" s="95">
        <f t="shared" si="29"/>
        <v>0</v>
      </c>
      <c r="M214" s="92">
        <f t="shared" si="30"/>
        <v>0</v>
      </c>
      <c r="N214" s="288"/>
      <c r="O214" s="3" t="s">
        <v>361</v>
      </c>
      <c r="P214" s="282"/>
      <c r="W214" s="164">
        <f t="shared" si="31"/>
        <v>0</v>
      </c>
      <c r="X214" s="498"/>
    </row>
    <row r="215" spans="1:24" x14ac:dyDescent="0.2">
      <c r="A215" s="12">
        <f t="shared" si="32"/>
        <v>2416</v>
      </c>
      <c r="C215" s="156">
        <v>0</v>
      </c>
      <c r="D215" s="156">
        <f>$G$19</f>
        <v>0</v>
      </c>
      <c r="E215" s="156">
        <v>0</v>
      </c>
      <c r="F215" s="317"/>
      <c r="G215" s="156">
        <f>C215+D215+E215</f>
        <v>0</v>
      </c>
      <c r="H215" s="318">
        <v>0</v>
      </c>
      <c r="I215" s="4">
        <f t="shared" si="28"/>
        <v>0</v>
      </c>
      <c r="J215" s="96"/>
      <c r="K215" s="95"/>
      <c r="L215" s="95">
        <f t="shared" si="29"/>
        <v>0</v>
      </c>
      <c r="M215" s="92">
        <f t="shared" si="30"/>
        <v>0</v>
      </c>
      <c r="N215" s="288"/>
      <c r="P215" s="282"/>
      <c r="W215" s="164">
        <f t="shared" si="31"/>
        <v>0</v>
      </c>
      <c r="X215" s="498"/>
    </row>
    <row r="216" spans="1:24" x14ac:dyDescent="0.2">
      <c r="C216" s="2"/>
      <c r="D216" s="156"/>
      <c r="E216" s="156"/>
      <c r="F216" s="317"/>
      <c r="G216" s="156"/>
      <c r="H216" s="14"/>
      <c r="I216" s="16"/>
      <c r="J216" s="115"/>
      <c r="K216" s="114"/>
      <c r="L216" s="114"/>
      <c r="M216" s="92"/>
      <c r="N216" s="288"/>
      <c r="P216" s="282"/>
      <c r="X216" s="498"/>
    </row>
    <row r="217" spans="1:24" x14ac:dyDescent="0.2">
      <c r="A217" s="12">
        <v>2419</v>
      </c>
      <c r="B217" s="9" t="s">
        <v>372</v>
      </c>
      <c r="C217" s="156">
        <f>$G$22</f>
        <v>0</v>
      </c>
      <c r="D217" s="156" t="s">
        <v>4</v>
      </c>
      <c r="E217" s="2" t="s">
        <v>76</v>
      </c>
      <c r="F217" s="317">
        <f>SUM(L208:L216)-L214</f>
        <v>0</v>
      </c>
      <c r="G217" s="166" t="s">
        <v>380</v>
      </c>
      <c r="H217" s="4"/>
      <c r="I217" s="16"/>
      <c r="J217" s="96"/>
      <c r="K217" s="95"/>
      <c r="L217" s="95">
        <f>ROUND((F217*C217%)*2,1)/2</f>
        <v>0</v>
      </c>
      <c r="M217" s="92">
        <f>K217+L217</f>
        <v>0</v>
      </c>
      <c r="N217" s="288"/>
      <c r="P217" s="282"/>
      <c r="X217" s="498"/>
    </row>
    <row r="218" spans="1:24" x14ac:dyDescent="0.2">
      <c r="B218" s="9" t="s">
        <v>371</v>
      </c>
      <c r="C218" s="156">
        <f>$G$22</f>
        <v>0</v>
      </c>
      <c r="D218" s="156" t="s">
        <v>4</v>
      </c>
      <c r="E218" s="2" t="s">
        <v>76</v>
      </c>
      <c r="F218" s="317">
        <f>SUM(K208:K216)-K214</f>
        <v>0</v>
      </c>
      <c r="G218" s="166" t="s">
        <v>380</v>
      </c>
      <c r="H218" s="4"/>
      <c r="I218" s="16"/>
      <c r="J218" s="96"/>
      <c r="K218" s="95">
        <f>ROUND((F218*C218%)*2,1)/2</f>
        <v>0</v>
      </c>
      <c r="L218" s="95"/>
      <c r="M218" s="92">
        <f>K218+L218</f>
        <v>0</v>
      </c>
      <c r="N218" s="288"/>
      <c r="P218" s="282"/>
      <c r="X218" s="498"/>
    </row>
    <row r="219" spans="1:24" x14ac:dyDescent="0.2">
      <c r="C219" s="2"/>
      <c r="D219" s="156"/>
      <c r="E219" s="2"/>
      <c r="F219" s="317"/>
      <c r="G219" s="156"/>
      <c r="H219" s="4"/>
      <c r="I219" s="16"/>
      <c r="J219" s="115"/>
      <c r="K219" s="29"/>
      <c r="L219" s="29"/>
      <c r="M219" s="92"/>
      <c r="N219" s="92"/>
      <c r="P219" s="282"/>
      <c r="X219" s="498"/>
    </row>
    <row r="220" spans="1:24" x14ac:dyDescent="0.2">
      <c r="B220" s="106" t="s">
        <v>406</v>
      </c>
      <c r="C220" s="83"/>
      <c r="D220" s="153"/>
      <c r="E220" s="83"/>
      <c r="F220" s="323"/>
      <c r="G220" s="153"/>
      <c r="H220" s="105"/>
      <c r="I220" s="105" t="s">
        <v>79</v>
      </c>
      <c r="J220" s="243"/>
      <c r="K220" s="149">
        <f>SUM(K221:K232)</f>
        <v>0</v>
      </c>
      <c r="L220" s="149">
        <f>SUM(L221:L232)</f>
        <v>0</v>
      </c>
      <c r="M220" s="255">
        <f>SUM(M221:M232)</f>
        <v>0</v>
      </c>
      <c r="N220" s="255">
        <f>SUM(N221:N232)</f>
        <v>0</v>
      </c>
      <c r="O220" s="110"/>
      <c r="P220" s="282"/>
      <c r="X220" s="498"/>
    </row>
    <row r="221" spans="1:24" ht="29" x14ac:dyDescent="0.2">
      <c r="A221" s="107"/>
      <c r="B221" s="72"/>
      <c r="C221" s="121" t="s">
        <v>378</v>
      </c>
      <c r="D221" s="75" t="s">
        <v>377</v>
      </c>
      <c r="E221" s="121" t="s">
        <v>376</v>
      </c>
      <c r="F221" s="7"/>
      <c r="G221" s="26" t="s">
        <v>385</v>
      </c>
      <c r="H221" s="319" t="s">
        <v>375</v>
      </c>
      <c r="I221" s="319" t="s">
        <v>374</v>
      </c>
      <c r="J221" s="115"/>
      <c r="K221" s="114"/>
      <c r="L221" s="114"/>
      <c r="M221" s="288" t="s">
        <v>355</v>
      </c>
      <c r="N221" s="288"/>
      <c r="P221" s="292" t="s">
        <v>354</v>
      </c>
      <c r="Q221" s="291" t="s">
        <v>353</v>
      </c>
      <c r="R221" s="542" t="s">
        <v>552</v>
      </c>
      <c r="S221" s="543" t="s">
        <v>553</v>
      </c>
      <c r="T221" s="544" t="s">
        <v>554</v>
      </c>
      <c r="U221" s="545" t="s">
        <v>555</v>
      </c>
      <c r="V221" s="546" t="s">
        <v>556</v>
      </c>
      <c r="W221" s="547" t="s">
        <v>557</v>
      </c>
      <c r="X221" s="498"/>
    </row>
    <row r="222" spans="1:24" x14ac:dyDescent="0.2">
      <c r="A222" s="12">
        <v>2420</v>
      </c>
      <c r="B222" s="9" t="s">
        <v>405</v>
      </c>
      <c r="C222" s="156">
        <v>0</v>
      </c>
      <c r="D222" s="156">
        <f t="shared" ref="D222:D228" si="33">$G$19</f>
        <v>0</v>
      </c>
      <c r="E222" s="156">
        <v>0</v>
      </c>
      <c r="F222" s="317"/>
      <c r="G222" s="156">
        <f t="shared" ref="G222:G228" si="34">C222+D222+E222</f>
        <v>0</v>
      </c>
      <c r="H222" s="318">
        <v>0</v>
      </c>
      <c r="I222" s="4">
        <f t="shared" ref="I222:I228" si="35">ROUND(($H222*108.33%)*2,1)/2</f>
        <v>0</v>
      </c>
      <c r="J222" s="96"/>
      <c r="K222" s="95"/>
      <c r="L222" s="95">
        <f t="shared" ref="L222:L228" si="36">ROUND((G222*I222)*2,1)/2</f>
        <v>0</v>
      </c>
      <c r="M222" s="92">
        <f t="shared" ref="M222:M228" si="37">K222+L222</f>
        <v>0</v>
      </c>
      <c r="N222" s="288"/>
      <c r="O222" s="326"/>
      <c r="P222" s="282"/>
      <c r="Q222" s="1">
        <f>$X$121</f>
        <v>0</v>
      </c>
      <c r="R222" s="1">
        <f>$X$122</f>
        <v>0</v>
      </c>
      <c r="S222" s="1">
        <f>$X$123</f>
        <v>0</v>
      </c>
      <c r="T222" s="1">
        <f>$X$124</f>
        <v>0</v>
      </c>
      <c r="U222" s="1">
        <v>0</v>
      </c>
      <c r="V222" s="7">
        <v>0</v>
      </c>
      <c r="W222" s="164">
        <f t="shared" ref="W222:W228" si="38">U222*V222</f>
        <v>0</v>
      </c>
      <c r="X222" s="498"/>
    </row>
    <row r="223" spans="1:24" x14ac:dyDescent="0.2">
      <c r="A223" s="12">
        <f t="shared" ref="A223:A228" si="39">A222+1</f>
        <v>2421</v>
      </c>
      <c r="B223" s="9" t="s">
        <v>404</v>
      </c>
      <c r="C223" s="156">
        <v>0</v>
      </c>
      <c r="D223" s="156">
        <f t="shared" si="33"/>
        <v>0</v>
      </c>
      <c r="E223" s="156">
        <v>0</v>
      </c>
      <c r="F223" s="317"/>
      <c r="G223" s="156">
        <f t="shared" si="34"/>
        <v>0</v>
      </c>
      <c r="H223" s="318">
        <v>0</v>
      </c>
      <c r="I223" s="4">
        <f t="shared" si="35"/>
        <v>0</v>
      </c>
      <c r="J223" s="96"/>
      <c r="K223" s="95"/>
      <c r="L223" s="95">
        <f t="shared" si="36"/>
        <v>0</v>
      </c>
      <c r="M223" s="92">
        <f t="shared" si="37"/>
        <v>0</v>
      </c>
      <c r="N223" s="288"/>
      <c r="P223" s="282"/>
      <c r="W223" s="164">
        <f t="shared" si="38"/>
        <v>0</v>
      </c>
      <c r="X223" s="498"/>
    </row>
    <row r="224" spans="1:24" x14ac:dyDescent="0.2">
      <c r="A224" s="12">
        <f t="shared" si="39"/>
        <v>2422</v>
      </c>
      <c r="B224" s="9" t="s">
        <v>403</v>
      </c>
      <c r="C224" s="156">
        <v>0</v>
      </c>
      <c r="D224" s="156">
        <f t="shared" si="33"/>
        <v>0</v>
      </c>
      <c r="E224" s="156">
        <v>0</v>
      </c>
      <c r="F224" s="317"/>
      <c r="G224" s="156">
        <f t="shared" si="34"/>
        <v>0</v>
      </c>
      <c r="H224" s="318">
        <v>0</v>
      </c>
      <c r="I224" s="4">
        <f t="shared" si="35"/>
        <v>0</v>
      </c>
      <c r="J224" s="96"/>
      <c r="K224" s="95"/>
      <c r="L224" s="95">
        <f t="shared" si="36"/>
        <v>0</v>
      </c>
      <c r="M224" s="92">
        <f t="shared" si="37"/>
        <v>0</v>
      </c>
      <c r="N224" s="288"/>
      <c r="P224" s="282"/>
      <c r="W224" s="164">
        <f t="shared" si="38"/>
        <v>0</v>
      </c>
      <c r="X224" s="498"/>
    </row>
    <row r="225" spans="1:24" x14ac:dyDescent="0.2">
      <c r="A225" s="12">
        <f t="shared" si="39"/>
        <v>2423</v>
      </c>
      <c r="B225" s="9" t="s">
        <v>402</v>
      </c>
      <c r="C225" s="156">
        <v>0</v>
      </c>
      <c r="D225" s="156">
        <f t="shared" si="33"/>
        <v>0</v>
      </c>
      <c r="E225" s="156">
        <v>0</v>
      </c>
      <c r="F225" s="317"/>
      <c r="G225" s="156">
        <f t="shared" si="34"/>
        <v>0</v>
      </c>
      <c r="H225" s="318">
        <v>0</v>
      </c>
      <c r="I225" s="4">
        <f t="shared" si="35"/>
        <v>0</v>
      </c>
      <c r="J225" s="96"/>
      <c r="K225" s="95"/>
      <c r="L225" s="95">
        <f t="shared" si="36"/>
        <v>0</v>
      </c>
      <c r="M225" s="92">
        <f t="shared" si="37"/>
        <v>0</v>
      </c>
      <c r="N225" s="288"/>
      <c r="P225" s="282"/>
      <c r="W225" s="164">
        <f t="shared" si="38"/>
        <v>0</v>
      </c>
      <c r="X225" s="498"/>
    </row>
    <row r="226" spans="1:24" x14ac:dyDescent="0.2">
      <c r="A226" s="12">
        <f t="shared" si="39"/>
        <v>2424</v>
      </c>
      <c r="B226" s="9" t="s">
        <v>401</v>
      </c>
      <c r="C226" s="156">
        <v>0</v>
      </c>
      <c r="D226" s="156">
        <f t="shared" si="33"/>
        <v>0</v>
      </c>
      <c r="E226" s="156">
        <v>0</v>
      </c>
      <c r="F226" s="317"/>
      <c r="G226" s="156">
        <f t="shared" si="34"/>
        <v>0</v>
      </c>
      <c r="H226" s="318">
        <v>0</v>
      </c>
      <c r="I226" s="4">
        <f t="shared" si="35"/>
        <v>0</v>
      </c>
      <c r="J226" s="96"/>
      <c r="K226" s="95"/>
      <c r="L226" s="95">
        <f t="shared" si="36"/>
        <v>0</v>
      </c>
      <c r="M226" s="92">
        <f t="shared" si="37"/>
        <v>0</v>
      </c>
      <c r="N226" s="288"/>
      <c r="P226" s="282"/>
      <c r="W226" s="164">
        <f t="shared" si="38"/>
        <v>0</v>
      </c>
      <c r="X226" s="498"/>
    </row>
    <row r="227" spans="1:24" x14ac:dyDescent="0.2">
      <c r="A227" s="12">
        <f t="shared" si="39"/>
        <v>2425</v>
      </c>
      <c r="B227" s="9" t="s">
        <v>383</v>
      </c>
      <c r="C227" s="156">
        <v>0</v>
      </c>
      <c r="D227" s="156">
        <f t="shared" si="33"/>
        <v>0</v>
      </c>
      <c r="E227" s="156">
        <v>0</v>
      </c>
      <c r="F227" s="317"/>
      <c r="G227" s="156">
        <f t="shared" si="34"/>
        <v>0</v>
      </c>
      <c r="H227" s="318">
        <v>0</v>
      </c>
      <c r="I227" s="4">
        <f t="shared" si="35"/>
        <v>0</v>
      </c>
      <c r="J227" s="96"/>
      <c r="K227" s="95"/>
      <c r="L227" s="95">
        <f t="shared" si="36"/>
        <v>0</v>
      </c>
      <c r="M227" s="92">
        <f t="shared" si="37"/>
        <v>0</v>
      </c>
      <c r="N227" s="288"/>
      <c r="O227" s="3" t="s">
        <v>361</v>
      </c>
      <c r="P227" s="282"/>
      <c r="W227" s="164">
        <f t="shared" si="38"/>
        <v>0</v>
      </c>
      <c r="X227" s="498"/>
    </row>
    <row r="228" spans="1:24" x14ac:dyDescent="0.2">
      <c r="A228" s="12">
        <f t="shared" si="39"/>
        <v>2426</v>
      </c>
      <c r="C228" s="156">
        <v>0</v>
      </c>
      <c r="D228" s="156">
        <f t="shared" si="33"/>
        <v>0</v>
      </c>
      <c r="E228" s="156">
        <v>0</v>
      </c>
      <c r="F228" s="317"/>
      <c r="G228" s="156">
        <f t="shared" si="34"/>
        <v>0</v>
      </c>
      <c r="H228" s="318">
        <v>0</v>
      </c>
      <c r="I228" s="4">
        <f t="shared" si="35"/>
        <v>0</v>
      </c>
      <c r="J228" s="96"/>
      <c r="K228" s="95"/>
      <c r="L228" s="95">
        <f t="shared" si="36"/>
        <v>0</v>
      </c>
      <c r="M228" s="92">
        <f t="shared" si="37"/>
        <v>0</v>
      </c>
      <c r="N228" s="288"/>
      <c r="P228" s="282"/>
      <c r="W228" s="164">
        <f t="shared" si="38"/>
        <v>0</v>
      </c>
      <c r="X228" s="498"/>
    </row>
    <row r="229" spans="1:24" x14ac:dyDescent="0.2">
      <c r="C229" s="2"/>
      <c r="D229" s="156"/>
      <c r="E229" s="156"/>
      <c r="F229" s="317"/>
      <c r="G229" s="156"/>
      <c r="H229" s="14"/>
      <c r="I229" s="119"/>
      <c r="J229" s="123"/>
      <c r="K229" s="29"/>
      <c r="L229" s="29"/>
      <c r="M229" s="92"/>
      <c r="N229" s="288"/>
      <c r="P229" s="282"/>
      <c r="X229" s="498"/>
    </row>
    <row r="230" spans="1:24" x14ac:dyDescent="0.2">
      <c r="A230" s="12">
        <v>2429</v>
      </c>
      <c r="B230" s="9" t="s">
        <v>372</v>
      </c>
      <c r="C230" s="156">
        <f>$G$22</f>
        <v>0</v>
      </c>
      <c r="D230" s="156" t="s">
        <v>4</v>
      </c>
      <c r="E230" s="2" t="s">
        <v>76</v>
      </c>
      <c r="F230" s="317">
        <f>SUM(L221:L229)-L227</f>
        <v>0</v>
      </c>
      <c r="G230" s="166" t="s">
        <v>380</v>
      </c>
      <c r="H230" s="4"/>
      <c r="I230" s="119"/>
      <c r="J230" s="96"/>
      <c r="K230" s="95"/>
      <c r="L230" s="95">
        <f>ROUND((F230*C230%)*2,1)/2</f>
        <v>0</v>
      </c>
      <c r="M230" s="92">
        <f>K230+L230</f>
        <v>0</v>
      </c>
      <c r="N230" s="288"/>
      <c r="P230" s="282"/>
      <c r="X230" s="498"/>
    </row>
    <row r="231" spans="1:24" x14ac:dyDescent="0.2">
      <c r="B231" s="9" t="s">
        <v>371</v>
      </c>
      <c r="C231" s="156">
        <f>$G$22</f>
        <v>0</v>
      </c>
      <c r="D231" s="156" t="s">
        <v>4</v>
      </c>
      <c r="E231" s="2" t="s">
        <v>76</v>
      </c>
      <c r="F231" s="317">
        <f>SUM(K221:K229)-K227</f>
        <v>0</v>
      </c>
      <c r="G231" s="166" t="s">
        <v>380</v>
      </c>
      <c r="H231" s="4"/>
      <c r="I231" s="119"/>
      <c r="J231" s="96"/>
      <c r="K231" s="95">
        <f>ROUND((F231*C231%)*2,1)/2</f>
        <v>0</v>
      </c>
      <c r="L231" s="95"/>
      <c r="M231" s="92">
        <f>K231+L231</f>
        <v>0</v>
      </c>
      <c r="N231" s="288"/>
      <c r="P231" s="282"/>
      <c r="X231" s="498"/>
    </row>
    <row r="232" spans="1:24" x14ac:dyDescent="0.2">
      <c r="C232" s="2"/>
      <c r="D232" s="156"/>
      <c r="E232" s="2"/>
      <c r="F232" s="317"/>
      <c r="G232" s="156"/>
      <c r="H232" s="4"/>
      <c r="I232" s="119"/>
      <c r="J232" s="123"/>
      <c r="K232" s="29"/>
      <c r="L232" s="29"/>
      <c r="M232" s="92"/>
      <c r="N232" s="92"/>
      <c r="P232" s="282"/>
      <c r="X232" s="498"/>
    </row>
    <row r="233" spans="1:24" x14ac:dyDescent="0.2">
      <c r="B233" s="106" t="s">
        <v>400</v>
      </c>
      <c r="C233" s="83"/>
      <c r="D233" s="153"/>
      <c r="E233" s="83"/>
      <c r="F233" s="323"/>
      <c r="G233" s="153"/>
      <c r="H233" s="105"/>
      <c r="I233" s="105" t="s">
        <v>79</v>
      </c>
      <c r="J233" s="243"/>
      <c r="K233" s="149">
        <f>SUM(K234:K243)</f>
        <v>0</v>
      </c>
      <c r="L233" s="149">
        <f>SUM(L234:L243)</f>
        <v>0</v>
      </c>
      <c r="M233" s="255">
        <f>SUM(M234:M243)</f>
        <v>0</v>
      </c>
      <c r="N233" s="255">
        <f>SUM(N234:N244)</f>
        <v>0</v>
      </c>
      <c r="O233" s="110"/>
      <c r="P233" s="282"/>
      <c r="X233" s="498"/>
    </row>
    <row r="234" spans="1:24" ht="29" x14ac:dyDescent="0.2">
      <c r="B234" s="72"/>
      <c r="C234" s="121" t="s">
        <v>378</v>
      </c>
      <c r="D234" s="75" t="s">
        <v>377</v>
      </c>
      <c r="E234" s="121" t="s">
        <v>376</v>
      </c>
      <c r="F234" s="7"/>
      <c r="G234" s="220" t="s">
        <v>385</v>
      </c>
      <c r="H234" s="319" t="s">
        <v>375</v>
      </c>
      <c r="I234" s="319" t="s">
        <v>374</v>
      </c>
      <c r="J234" s="115"/>
      <c r="K234" s="114"/>
      <c r="L234" s="114"/>
      <c r="M234" s="288" t="s">
        <v>355</v>
      </c>
      <c r="N234" s="288"/>
      <c r="P234" s="292" t="s">
        <v>354</v>
      </c>
      <c r="Q234" s="291" t="s">
        <v>353</v>
      </c>
      <c r="R234" s="542" t="s">
        <v>552</v>
      </c>
      <c r="S234" s="543" t="s">
        <v>553</v>
      </c>
      <c r="T234" s="544" t="s">
        <v>554</v>
      </c>
      <c r="U234" s="545" t="s">
        <v>555</v>
      </c>
      <c r="V234" s="546" t="s">
        <v>556</v>
      </c>
      <c r="W234" s="547" t="s">
        <v>557</v>
      </c>
      <c r="X234" s="498"/>
    </row>
    <row r="235" spans="1:24" x14ac:dyDescent="0.2">
      <c r="A235" s="12">
        <v>2430</v>
      </c>
      <c r="B235" s="9" t="s">
        <v>399</v>
      </c>
      <c r="C235" s="156">
        <v>0</v>
      </c>
      <c r="D235" s="156">
        <f>$G$19</f>
        <v>0</v>
      </c>
      <c r="E235" s="156">
        <v>0</v>
      </c>
      <c r="F235" s="248"/>
      <c r="G235" s="156">
        <f>C235+D235+E235</f>
        <v>0</v>
      </c>
      <c r="H235" s="318">
        <v>0</v>
      </c>
      <c r="I235" s="4">
        <f t="shared" ref="I235:I240" si="40">ROUND(($H235*108.33%)*2,1)/2</f>
        <v>0</v>
      </c>
      <c r="J235" s="96"/>
      <c r="K235" s="95"/>
      <c r="L235" s="95">
        <f t="shared" ref="L235:L240" si="41">ROUND((G235*I235)*2,1)/2</f>
        <v>0</v>
      </c>
      <c r="M235" s="92">
        <f t="shared" ref="M235:M240" si="42">K235+L235</f>
        <v>0</v>
      </c>
      <c r="N235" s="288"/>
      <c r="P235" s="282"/>
      <c r="Q235" s="1">
        <f>$X$121</f>
        <v>0</v>
      </c>
      <c r="R235" s="1">
        <f>$X$122</f>
        <v>0</v>
      </c>
      <c r="S235" s="1">
        <f>$X$123</f>
        <v>0</v>
      </c>
      <c r="T235" s="1">
        <f>$X$124</f>
        <v>0</v>
      </c>
      <c r="U235" s="1">
        <v>0</v>
      </c>
      <c r="V235" s="7">
        <v>0</v>
      </c>
      <c r="W235" s="164">
        <f t="shared" ref="W235:W240" si="43">U235*V235</f>
        <v>0</v>
      </c>
      <c r="X235" s="498"/>
    </row>
    <row r="236" spans="1:24" x14ac:dyDescent="0.2">
      <c r="A236" s="12">
        <f>A235+1</f>
        <v>2431</v>
      </c>
      <c r="B236" s="9" t="s">
        <v>398</v>
      </c>
      <c r="C236" s="156">
        <v>0</v>
      </c>
      <c r="D236" s="156">
        <f>$G$19</f>
        <v>0</v>
      </c>
      <c r="E236" s="156">
        <v>0</v>
      </c>
      <c r="F236" s="317"/>
      <c r="G236" s="156">
        <f>C236+D236+E236</f>
        <v>0</v>
      </c>
      <c r="H236" s="318">
        <v>0</v>
      </c>
      <c r="I236" s="4">
        <f t="shared" si="40"/>
        <v>0</v>
      </c>
      <c r="J236" s="96"/>
      <c r="K236" s="95"/>
      <c r="L236" s="95">
        <f t="shared" si="41"/>
        <v>0</v>
      </c>
      <c r="M236" s="92">
        <f t="shared" si="42"/>
        <v>0</v>
      </c>
      <c r="N236" s="288"/>
      <c r="P236" s="282"/>
      <c r="T236" s="9"/>
      <c r="W236" s="164">
        <f t="shared" si="43"/>
        <v>0</v>
      </c>
      <c r="X236" s="498"/>
    </row>
    <row r="237" spans="1:24" x14ac:dyDescent="0.2">
      <c r="A237" s="12">
        <f>A236+1</f>
        <v>2432</v>
      </c>
      <c r="B237" s="9" t="s">
        <v>397</v>
      </c>
      <c r="C237" s="156">
        <v>0</v>
      </c>
      <c r="D237" s="156">
        <f>$G$19</f>
        <v>0</v>
      </c>
      <c r="E237" s="156">
        <v>0</v>
      </c>
      <c r="F237" s="317"/>
      <c r="G237" s="156">
        <f>C237+D237+E237</f>
        <v>0</v>
      </c>
      <c r="H237" s="318">
        <v>0</v>
      </c>
      <c r="I237" s="4">
        <f t="shared" si="40"/>
        <v>0</v>
      </c>
      <c r="J237" s="96"/>
      <c r="K237" s="95"/>
      <c r="L237" s="95">
        <f t="shared" si="41"/>
        <v>0</v>
      </c>
      <c r="M237" s="92">
        <f t="shared" si="42"/>
        <v>0</v>
      </c>
      <c r="N237" s="288"/>
      <c r="P237" s="282"/>
      <c r="T237" s="9"/>
      <c r="W237" s="164">
        <f t="shared" si="43"/>
        <v>0</v>
      </c>
      <c r="X237" s="498"/>
    </row>
    <row r="238" spans="1:24" x14ac:dyDescent="0.2">
      <c r="A238" s="12">
        <f>A237+1</f>
        <v>2433</v>
      </c>
      <c r="B238" s="9" t="s">
        <v>396</v>
      </c>
      <c r="C238" s="156"/>
      <c r="D238" s="156"/>
      <c r="E238" s="156"/>
      <c r="F238" s="276" t="s">
        <v>130</v>
      </c>
      <c r="G238" s="2">
        <v>0</v>
      </c>
      <c r="H238" s="318">
        <v>0</v>
      </c>
      <c r="I238" s="4">
        <f t="shared" si="40"/>
        <v>0</v>
      </c>
      <c r="J238" s="96"/>
      <c r="K238" s="95"/>
      <c r="L238" s="95">
        <f t="shared" si="41"/>
        <v>0</v>
      </c>
      <c r="M238" s="92">
        <f t="shared" si="42"/>
        <v>0</v>
      </c>
      <c r="N238" s="288"/>
      <c r="P238" s="282"/>
      <c r="W238" s="164">
        <f t="shared" si="43"/>
        <v>0</v>
      </c>
      <c r="X238" s="498"/>
    </row>
    <row r="239" spans="1:24" x14ac:dyDescent="0.2">
      <c r="A239" s="12">
        <f>A238+1</f>
        <v>2434</v>
      </c>
      <c r="B239" s="9" t="s">
        <v>383</v>
      </c>
      <c r="C239" s="156">
        <v>0</v>
      </c>
      <c r="D239" s="156">
        <f>$G$19</f>
        <v>0</v>
      </c>
      <c r="E239" s="156">
        <v>0</v>
      </c>
      <c r="F239" s="276"/>
      <c r="G239" s="156">
        <f>C239+D239+E239</f>
        <v>0</v>
      </c>
      <c r="H239" s="318">
        <v>0</v>
      </c>
      <c r="I239" s="4">
        <f t="shared" si="40"/>
        <v>0</v>
      </c>
      <c r="J239" s="96"/>
      <c r="K239" s="95"/>
      <c r="L239" s="95">
        <f t="shared" si="41"/>
        <v>0</v>
      </c>
      <c r="M239" s="92">
        <f t="shared" si="42"/>
        <v>0</v>
      </c>
      <c r="N239" s="288"/>
      <c r="O239" s="3" t="s">
        <v>361</v>
      </c>
      <c r="P239" s="282"/>
      <c r="W239" s="164">
        <f t="shared" si="43"/>
        <v>0</v>
      </c>
      <c r="X239" s="498"/>
    </row>
    <row r="240" spans="1:24" x14ac:dyDescent="0.2">
      <c r="A240" s="12">
        <f>A239+1</f>
        <v>2435</v>
      </c>
      <c r="C240" s="156">
        <v>0</v>
      </c>
      <c r="D240" s="156">
        <f>$G$19</f>
        <v>0</v>
      </c>
      <c r="E240" s="156">
        <v>0</v>
      </c>
      <c r="F240" s="317"/>
      <c r="G240" s="156">
        <f>C240+D240+E240</f>
        <v>0</v>
      </c>
      <c r="H240" s="318">
        <v>0</v>
      </c>
      <c r="I240" s="4">
        <f t="shared" si="40"/>
        <v>0</v>
      </c>
      <c r="J240" s="96"/>
      <c r="K240" s="95"/>
      <c r="L240" s="95">
        <f t="shared" si="41"/>
        <v>0</v>
      </c>
      <c r="M240" s="92">
        <f t="shared" si="42"/>
        <v>0</v>
      </c>
      <c r="N240" s="288"/>
      <c r="P240" s="282"/>
      <c r="W240" s="164">
        <f t="shared" si="43"/>
        <v>0</v>
      </c>
      <c r="X240" s="498"/>
    </row>
    <row r="241" spans="1:24" x14ac:dyDescent="0.2">
      <c r="C241" s="2"/>
      <c r="D241" s="156"/>
      <c r="E241" s="2"/>
      <c r="F241" s="317"/>
      <c r="G241" s="156"/>
      <c r="H241" s="4"/>
      <c r="I241" s="16"/>
      <c r="J241" s="115"/>
      <c r="K241" s="114"/>
      <c r="L241" s="114"/>
      <c r="M241" s="92"/>
      <c r="N241" s="288"/>
      <c r="P241" s="282"/>
      <c r="X241" s="498"/>
    </row>
    <row r="242" spans="1:24" x14ac:dyDescent="0.2">
      <c r="A242" s="12">
        <v>2439</v>
      </c>
      <c r="B242" s="9" t="s">
        <v>372</v>
      </c>
      <c r="C242" s="156">
        <f>$G$22</f>
        <v>0</v>
      </c>
      <c r="D242" s="156" t="s">
        <v>4</v>
      </c>
      <c r="E242" s="2" t="s">
        <v>76</v>
      </c>
      <c r="F242" s="317">
        <f>SUM(L234:L241)-L239</f>
        <v>0</v>
      </c>
      <c r="G242" s="166" t="s">
        <v>380</v>
      </c>
      <c r="H242" s="4"/>
      <c r="I242" s="16"/>
      <c r="J242" s="96"/>
      <c r="K242" s="95"/>
      <c r="L242" s="95">
        <f>ROUND((F242*C242%)*2,1)/2</f>
        <v>0</v>
      </c>
      <c r="M242" s="92">
        <f>K242+L242</f>
        <v>0</v>
      </c>
      <c r="N242" s="288"/>
      <c r="P242" s="282"/>
      <c r="X242" s="498"/>
    </row>
    <row r="243" spans="1:24" x14ac:dyDescent="0.2">
      <c r="B243" s="9" t="s">
        <v>371</v>
      </c>
      <c r="C243" s="156">
        <f>$G$22</f>
        <v>0</v>
      </c>
      <c r="D243" s="156" t="s">
        <v>4</v>
      </c>
      <c r="E243" s="2" t="s">
        <v>76</v>
      </c>
      <c r="F243" s="317">
        <f>SUM(K234:K241)-K239</f>
        <v>0</v>
      </c>
      <c r="G243" s="166" t="s">
        <v>380</v>
      </c>
      <c r="H243" s="4"/>
      <c r="I243" s="16"/>
      <c r="J243" s="96"/>
      <c r="K243" s="95">
        <f>ROUND((F243*C243%)*2,1)/2</f>
        <v>0</v>
      </c>
      <c r="L243" s="95"/>
      <c r="M243" s="92">
        <f>K243+L243</f>
        <v>0</v>
      </c>
      <c r="N243" s="114"/>
      <c r="P243" s="282"/>
      <c r="X243" s="498"/>
    </row>
    <row r="244" spans="1:24" x14ac:dyDescent="0.2">
      <c r="C244" s="156"/>
      <c r="D244" s="156"/>
      <c r="E244" s="2"/>
      <c r="F244" s="317"/>
      <c r="G244" s="166"/>
      <c r="H244" s="4"/>
      <c r="I244" s="16"/>
      <c r="J244" s="96"/>
      <c r="K244" s="114"/>
      <c r="L244" s="114"/>
      <c r="M244" s="92"/>
      <c r="N244" s="92"/>
      <c r="P244" s="282"/>
      <c r="X244" s="498"/>
    </row>
    <row r="245" spans="1:24" x14ac:dyDescent="0.2">
      <c r="C245" s="2"/>
      <c r="D245" s="156"/>
      <c r="E245" s="2"/>
      <c r="F245" s="317"/>
      <c r="G245" s="156"/>
      <c r="H245" s="4"/>
      <c r="I245" s="16"/>
      <c r="J245" s="115"/>
      <c r="K245" s="29"/>
      <c r="L245" s="29"/>
      <c r="M245" s="28"/>
      <c r="N245" s="28"/>
      <c r="P245" s="282"/>
      <c r="X245" s="498"/>
    </row>
    <row r="246" spans="1:24" x14ac:dyDescent="0.2">
      <c r="B246" s="106" t="s">
        <v>395</v>
      </c>
      <c r="C246" s="83"/>
      <c r="D246" s="153"/>
      <c r="E246" s="83"/>
      <c r="F246" s="323"/>
      <c r="G246" s="153"/>
      <c r="H246" s="105"/>
      <c r="I246" s="105" t="s">
        <v>79</v>
      </c>
      <c r="J246" s="243"/>
      <c r="K246" s="149">
        <f>SUM(K247:K258)</f>
        <v>0</v>
      </c>
      <c r="L246" s="149">
        <f>SUM(L247:L258)</f>
        <v>0</v>
      </c>
      <c r="M246" s="255">
        <f>SUM(M247:M258)</f>
        <v>0</v>
      </c>
      <c r="N246" s="255">
        <f>SUM(N247:N258)</f>
        <v>0</v>
      </c>
      <c r="O246" s="110"/>
      <c r="P246" s="282"/>
      <c r="X246" s="498"/>
    </row>
    <row r="247" spans="1:24" ht="29" x14ac:dyDescent="0.2">
      <c r="B247" s="72"/>
      <c r="C247" s="121" t="s">
        <v>378</v>
      </c>
      <c r="D247" s="75" t="s">
        <v>377</v>
      </c>
      <c r="E247" s="121" t="s">
        <v>376</v>
      </c>
      <c r="F247" s="7"/>
      <c r="G247" s="220" t="s">
        <v>385</v>
      </c>
      <c r="H247" s="319" t="s">
        <v>375</v>
      </c>
      <c r="I247" s="319" t="s">
        <v>374</v>
      </c>
      <c r="J247" s="115"/>
      <c r="K247" s="114"/>
      <c r="L247" s="114"/>
      <c r="M247" s="288" t="s">
        <v>355</v>
      </c>
      <c r="N247" s="288"/>
      <c r="P247" s="292" t="s">
        <v>354</v>
      </c>
      <c r="Q247" s="291" t="s">
        <v>353</v>
      </c>
      <c r="R247" s="542" t="s">
        <v>552</v>
      </c>
      <c r="S247" s="543" t="s">
        <v>553</v>
      </c>
      <c r="T247" s="544" t="s">
        <v>554</v>
      </c>
      <c r="U247" s="545" t="s">
        <v>555</v>
      </c>
      <c r="V247" s="546" t="s">
        <v>556</v>
      </c>
      <c r="W247" s="547" t="s">
        <v>557</v>
      </c>
      <c r="X247" s="498"/>
    </row>
    <row r="248" spans="1:24" x14ac:dyDescent="0.2">
      <c r="A248" s="12">
        <v>2440</v>
      </c>
      <c r="B248" s="9" t="s">
        <v>394</v>
      </c>
      <c r="C248" s="156">
        <v>0</v>
      </c>
      <c r="D248" s="156">
        <f>$G$19</f>
        <v>0</v>
      </c>
      <c r="E248" s="156">
        <v>0</v>
      </c>
      <c r="F248" s="248"/>
      <c r="G248" s="156">
        <f>C248+D248+E248</f>
        <v>0</v>
      </c>
      <c r="H248" s="318">
        <v>0</v>
      </c>
      <c r="I248" s="4">
        <f t="shared" ref="I248:I254" si="44">ROUND(($H248*108.33%)*2,1)/2</f>
        <v>0</v>
      </c>
      <c r="J248" s="96"/>
      <c r="K248" s="95"/>
      <c r="L248" s="95">
        <f t="shared" ref="L248:L254" si="45">ROUND((G248*I248)*2,1)/2</f>
        <v>0</v>
      </c>
      <c r="M248" s="92">
        <f t="shared" ref="M248:M254" si="46">K248+L248</f>
        <v>0</v>
      </c>
      <c r="N248" s="288"/>
      <c r="P248" s="282"/>
      <c r="Q248" s="1">
        <f>$X$121</f>
        <v>0</v>
      </c>
      <c r="R248" s="1">
        <f>$X$122</f>
        <v>0</v>
      </c>
      <c r="S248" s="1">
        <f>$X$123</f>
        <v>0</v>
      </c>
      <c r="T248" s="1">
        <f>$X$124</f>
        <v>0</v>
      </c>
      <c r="U248" s="1">
        <v>0</v>
      </c>
      <c r="V248" s="7">
        <v>0</v>
      </c>
      <c r="W248" s="164">
        <f t="shared" ref="W248:W254" si="47">U248*V248</f>
        <v>0</v>
      </c>
      <c r="X248" s="498"/>
    </row>
    <row r="249" spans="1:24" x14ac:dyDescent="0.2">
      <c r="A249" s="12">
        <f t="shared" ref="A249:A254" si="48">A248+1</f>
        <v>2441</v>
      </c>
      <c r="B249" s="9" t="s">
        <v>393</v>
      </c>
      <c r="C249" s="156">
        <v>0</v>
      </c>
      <c r="D249" s="156">
        <f>$G$19</f>
        <v>0</v>
      </c>
      <c r="E249" s="156">
        <v>0</v>
      </c>
      <c r="F249" s="276"/>
      <c r="G249" s="156">
        <f>C249+D249+E249</f>
        <v>0</v>
      </c>
      <c r="H249" s="318">
        <v>0</v>
      </c>
      <c r="I249" s="4">
        <f t="shared" si="44"/>
        <v>0</v>
      </c>
      <c r="J249" s="96"/>
      <c r="K249" s="95"/>
      <c r="L249" s="95">
        <f t="shared" si="45"/>
        <v>0</v>
      </c>
      <c r="M249" s="92">
        <f t="shared" si="46"/>
        <v>0</v>
      </c>
      <c r="N249" s="288"/>
      <c r="P249" s="282"/>
      <c r="T249" s="9"/>
      <c r="W249" s="164">
        <f t="shared" si="47"/>
        <v>0</v>
      </c>
      <c r="X249" s="498"/>
    </row>
    <row r="250" spans="1:24" x14ac:dyDescent="0.2">
      <c r="A250" s="12">
        <f t="shared" si="48"/>
        <v>2442</v>
      </c>
      <c r="B250" s="9" t="s">
        <v>392</v>
      </c>
      <c r="C250" s="156">
        <v>0</v>
      </c>
      <c r="D250" s="156">
        <f>$G$19</f>
        <v>0</v>
      </c>
      <c r="E250" s="156">
        <v>0</v>
      </c>
      <c r="F250" s="317"/>
      <c r="G250" s="156">
        <f>C250+D250+E250</f>
        <v>0</v>
      </c>
      <c r="H250" s="318">
        <v>0</v>
      </c>
      <c r="I250" s="4">
        <f t="shared" si="44"/>
        <v>0</v>
      </c>
      <c r="J250" s="96"/>
      <c r="K250" s="95"/>
      <c r="L250" s="95">
        <f t="shared" si="45"/>
        <v>0</v>
      </c>
      <c r="M250" s="92">
        <f t="shared" si="46"/>
        <v>0</v>
      </c>
      <c r="N250" s="288"/>
      <c r="P250" s="282"/>
      <c r="T250" s="9"/>
      <c r="W250" s="164">
        <f t="shared" si="47"/>
        <v>0</v>
      </c>
      <c r="X250" s="498"/>
    </row>
    <row r="251" spans="1:24" x14ac:dyDescent="0.2">
      <c r="A251" s="12">
        <f t="shared" si="48"/>
        <v>2443</v>
      </c>
      <c r="B251" s="9" t="s">
        <v>391</v>
      </c>
      <c r="C251" s="156"/>
      <c r="D251" s="156"/>
      <c r="E251" s="156"/>
      <c r="F251" s="276" t="s">
        <v>130</v>
      </c>
      <c r="G251" s="2">
        <v>0</v>
      </c>
      <c r="H251" s="318">
        <v>0</v>
      </c>
      <c r="I251" s="4">
        <f t="shared" si="44"/>
        <v>0</v>
      </c>
      <c r="J251" s="96"/>
      <c r="K251" s="95"/>
      <c r="L251" s="95">
        <f t="shared" si="45"/>
        <v>0</v>
      </c>
      <c r="M251" s="92">
        <f t="shared" si="46"/>
        <v>0</v>
      </c>
      <c r="N251" s="288"/>
      <c r="P251" s="282"/>
      <c r="W251" s="164">
        <f t="shared" si="47"/>
        <v>0</v>
      </c>
      <c r="X251" s="498"/>
    </row>
    <row r="252" spans="1:24" x14ac:dyDescent="0.2">
      <c r="A252" s="12">
        <f t="shared" si="48"/>
        <v>2444</v>
      </c>
      <c r="B252" s="9" t="s">
        <v>390</v>
      </c>
      <c r="C252" s="156"/>
      <c r="D252" s="156"/>
      <c r="E252" s="156"/>
      <c r="F252" s="276" t="s">
        <v>130</v>
      </c>
      <c r="G252" s="2">
        <v>0</v>
      </c>
      <c r="H252" s="318">
        <v>0</v>
      </c>
      <c r="I252" s="4">
        <f t="shared" si="44"/>
        <v>0</v>
      </c>
      <c r="J252" s="96"/>
      <c r="K252" s="95"/>
      <c r="L252" s="95">
        <f t="shared" si="45"/>
        <v>0</v>
      </c>
      <c r="M252" s="92">
        <f t="shared" si="46"/>
        <v>0</v>
      </c>
      <c r="N252" s="288"/>
      <c r="P252" s="282"/>
      <c r="W252" s="164">
        <f t="shared" si="47"/>
        <v>0</v>
      </c>
      <c r="X252" s="498"/>
    </row>
    <row r="253" spans="1:24" x14ac:dyDescent="0.2">
      <c r="A253" s="12">
        <f t="shared" si="48"/>
        <v>2445</v>
      </c>
      <c r="B253" s="9" t="s">
        <v>383</v>
      </c>
      <c r="C253" s="156">
        <v>0</v>
      </c>
      <c r="D253" s="156">
        <f>$G$19</f>
        <v>0</v>
      </c>
      <c r="E253" s="156">
        <v>0</v>
      </c>
      <c r="F253" s="276"/>
      <c r="G253" s="156">
        <f>C253+D253+E253</f>
        <v>0</v>
      </c>
      <c r="H253" s="318">
        <v>0</v>
      </c>
      <c r="I253" s="4">
        <f t="shared" si="44"/>
        <v>0</v>
      </c>
      <c r="J253" s="96"/>
      <c r="K253" s="95"/>
      <c r="L253" s="95">
        <f t="shared" si="45"/>
        <v>0</v>
      </c>
      <c r="M253" s="92">
        <f t="shared" si="46"/>
        <v>0</v>
      </c>
      <c r="N253" s="288"/>
      <c r="O253" s="3" t="s">
        <v>361</v>
      </c>
      <c r="P253" s="282"/>
      <c r="W253" s="164">
        <f t="shared" si="47"/>
        <v>0</v>
      </c>
      <c r="X253" s="498"/>
    </row>
    <row r="254" spans="1:24" x14ac:dyDescent="0.2">
      <c r="A254" s="12">
        <f t="shared" si="48"/>
        <v>2446</v>
      </c>
      <c r="C254" s="156">
        <v>0</v>
      </c>
      <c r="D254" s="156">
        <f>$G$19</f>
        <v>0</v>
      </c>
      <c r="E254" s="156">
        <v>0</v>
      </c>
      <c r="F254" s="317"/>
      <c r="G254" s="156">
        <f>C254+D254+E254</f>
        <v>0</v>
      </c>
      <c r="H254" s="318">
        <v>0</v>
      </c>
      <c r="I254" s="4">
        <f t="shared" si="44"/>
        <v>0</v>
      </c>
      <c r="J254" s="96"/>
      <c r="K254" s="95"/>
      <c r="L254" s="95">
        <f t="shared" si="45"/>
        <v>0</v>
      </c>
      <c r="M254" s="92">
        <f t="shared" si="46"/>
        <v>0</v>
      </c>
      <c r="N254" s="288"/>
      <c r="P254" s="282"/>
      <c r="W254" s="164">
        <f t="shared" si="47"/>
        <v>0</v>
      </c>
      <c r="X254" s="498"/>
    </row>
    <row r="255" spans="1:24" x14ac:dyDescent="0.2">
      <c r="C255" s="2"/>
      <c r="D255" s="156"/>
      <c r="E255" s="2"/>
      <c r="F255" s="317"/>
      <c r="G255" s="156"/>
      <c r="H255" s="4"/>
      <c r="I255" s="16"/>
      <c r="J255" s="115"/>
      <c r="K255" s="114"/>
      <c r="L255" s="114"/>
      <c r="M255" s="92"/>
      <c r="N255" s="288"/>
      <c r="P255" s="282"/>
      <c r="X255" s="498"/>
    </row>
    <row r="256" spans="1:24" x14ac:dyDescent="0.2">
      <c r="A256" s="12">
        <v>2449</v>
      </c>
      <c r="B256" s="9" t="s">
        <v>372</v>
      </c>
      <c r="C256" s="156">
        <f>$G$22</f>
        <v>0</v>
      </c>
      <c r="D256" s="156" t="s">
        <v>4</v>
      </c>
      <c r="E256" s="2" t="s">
        <v>76</v>
      </c>
      <c r="F256" s="317">
        <f>SUM(L247:L255)-L253</f>
        <v>0</v>
      </c>
      <c r="G256" s="166" t="s">
        <v>380</v>
      </c>
      <c r="H256" s="4"/>
      <c r="I256" s="16"/>
      <c r="J256" s="96"/>
      <c r="K256" s="95"/>
      <c r="L256" s="95">
        <f>ROUND((F256*C256%)*2,1)/2</f>
        <v>0</v>
      </c>
      <c r="M256" s="92">
        <f>K256+L256</f>
        <v>0</v>
      </c>
      <c r="N256" s="288"/>
      <c r="P256" s="282"/>
      <c r="X256" s="498"/>
    </row>
    <row r="257" spans="1:29" x14ac:dyDescent="0.2">
      <c r="B257" s="9" t="s">
        <v>371</v>
      </c>
      <c r="C257" s="156">
        <f>$G$22</f>
        <v>0</v>
      </c>
      <c r="D257" s="156" t="s">
        <v>4</v>
      </c>
      <c r="E257" s="2" t="s">
        <v>76</v>
      </c>
      <c r="F257" s="317">
        <f>SUM(K247:K255)-K253</f>
        <v>0</v>
      </c>
      <c r="G257" s="166" t="s">
        <v>380</v>
      </c>
      <c r="H257" s="4"/>
      <c r="I257" s="119"/>
      <c r="J257" s="96"/>
      <c r="K257" s="95">
        <f>ROUND((F257*C257%)*2,1)/2</f>
        <v>0</v>
      </c>
      <c r="L257" s="95"/>
      <c r="M257" s="92">
        <f>K257+L257</f>
        <v>0</v>
      </c>
      <c r="N257" s="288"/>
      <c r="P257" s="282"/>
      <c r="X257" s="498"/>
    </row>
    <row r="258" spans="1:29" x14ac:dyDescent="0.2">
      <c r="C258" s="2"/>
      <c r="D258" s="156"/>
      <c r="E258" s="2"/>
      <c r="F258" s="317"/>
      <c r="G258" s="156"/>
      <c r="H258" s="4"/>
      <c r="I258" s="119"/>
      <c r="J258" s="123"/>
      <c r="K258" s="325"/>
      <c r="L258" s="325"/>
      <c r="M258" s="324"/>
      <c r="N258" s="324"/>
      <c r="P258" s="282"/>
      <c r="X258" s="498"/>
    </row>
    <row r="259" spans="1:29" x14ac:dyDescent="0.2">
      <c r="B259" s="106" t="s">
        <v>389</v>
      </c>
      <c r="C259" s="83"/>
      <c r="D259" s="153"/>
      <c r="E259" s="83"/>
      <c r="F259" s="323"/>
      <c r="G259" s="153"/>
      <c r="H259" s="105"/>
      <c r="I259" s="105" t="s">
        <v>79</v>
      </c>
      <c r="J259" s="243"/>
      <c r="K259" s="149">
        <f>SUM(K260:K268)</f>
        <v>0</v>
      </c>
      <c r="L259" s="149">
        <f>SUM(L260:L268)</f>
        <v>0</v>
      </c>
      <c r="M259" s="255">
        <f>SUM(M260:M268)</f>
        <v>0</v>
      </c>
      <c r="N259" s="296">
        <f>SUM(N260:N268)</f>
        <v>0</v>
      </c>
      <c r="O259" s="110"/>
      <c r="P259" s="282"/>
      <c r="X259" s="498"/>
    </row>
    <row r="260" spans="1:29" ht="29" x14ac:dyDescent="0.2">
      <c r="B260" s="72"/>
      <c r="C260" s="121" t="s">
        <v>378</v>
      </c>
      <c r="D260" s="75" t="s">
        <v>377</v>
      </c>
      <c r="E260" s="121" t="s">
        <v>376</v>
      </c>
      <c r="F260" s="240"/>
      <c r="G260" s="220" t="s">
        <v>385</v>
      </c>
      <c r="H260" s="319" t="s">
        <v>375</v>
      </c>
      <c r="I260" s="319" t="s">
        <v>374</v>
      </c>
      <c r="J260" s="115"/>
      <c r="K260" s="114"/>
      <c r="L260" s="114"/>
      <c r="M260" s="288" t="s">
        <v>355</v>
      </c>
      <c r="N260" s="288"/>
      <c r="P260" s="292" t="s">
        <v>354</v>
      </c>
      <c r="Q260" s="291" t="s">
        <v>353</v>
      </c>
      <c r="R260" s="542" t="s">
        <v>552</v>
      </c>
      <c r="S260" s="543" t="s">
        <v>553</v>
      </c>
      <c r="T260" s="544" t="s">
        <v>554</v>
      </c>
      <c r="U260" s="545" t="s">
        <v>555</v>
      </c>
      <c r="V260" s="546" t="s">
        <v>556</v>
      </c>
      <c r="W260" s="547" t="s">
        <v>557</v>
      </c>
      <c r="X260" s="498"/>
    </row>
    <row r="261" spans="1:29" x14ac:dyDescent="0.2">
      <c r="A261" s="12">
        <v>2510</v>
      </c>
      <c r="B261" s="9" t="s">
        <v>388</v>
      </c>
      <c r="C261" s="156"/>
      <c r="D261" s="156"/>
      <c r="E261" s="2">
        <v>0</v>
      </c>
      <c r="F261" s="317"/>
      <c r="G261" s="156">
        <f>C261+D261+E261</f>
        <v>0</v>
      </c>
      <c r="H261" s="318">
        <v>0</v>
      </c>
      <c r="I261" s="4">
        <f>ROUND(($H261*108.33%)*2,1)/2</f>
        <v>0</v>
      </c>
      <c r="J261" s="96"/>
      <c r="K261" s="95"/>
      <c r="L261" s="95">
        <f>ROUND((G261*I261)*2,1)/2</f>
        <v>0</v>
      </c>
      <c r="M261" s="92">
        <f>K261+L261</f>
        <v>0</v>
      </c>
      <c r="N261" s="288"/>
      <c r="O261" s="322"/>
      <c r="P261" s="282"/>
      <c r="Q261" s="1">
        <v>0</v>
      </c>
      <c r="R261" s="1">
        <v>0</v>
      </c>
      <c r="S261" s="1">
        <v>0</v>
      </c>
      <c r="T261" s="1">
        <v>0</v>
      </c>
      <c r="U261" s="1">
        <v>0</v>
      </c>
      <c r="V261" s="7">
        <v>0</v>
      </c>
      <c r="W261" s="164">
        <f>U261*V261</f>
        <v>0</v>
      </c>
      <c r="X261" s="498"/>
    </row>
    <row r="262" spans="1:29" x14ac:dyDescent="0.2">
      <c r="A262" s="12">
        <f>A261+1</f>
        <v>2511</v>
      </c>
      <c r="B262" s="9" t="s">
        <v>387</v>
      </c>
      <c r="C262" s="156"/>
      <c r="D262" s="156"/>
      <c r="E262" s="2">
        <v>0</v>
      </c>
      <c r="F262" s="317"/>
      <c r="G262" s="156">
        <f>C262+D262+E262</f>
        <v>0</v>
      </c>
      <c r="H262" s="318">
        <v>0</v>
      </c>
      <c r="I262" s="4">
        <f>ROUND(($H262*108.33%)*2,1)/2</f>
        <v>0</v>
      </c>
      <c r="J262" s="96"/>
      <c r="K262" s="95"/>
      <c r="L262" s="95">
        <f>ROUND((G262*I262)*2,1)/2</f>
        <v>0</v>
      </c>
      <c r="M262" s="92">
        <f>K262+L262</f>
        <v>0</v>
      </c>
      <c r="N262" s="288"/>
      <c r="O262" s="322"/>
      <c r="P262" s="282"/>
      <c r="W262" s="164">
        <f>U262*V262</f>
        <v>0</v>
      </c>
      <c r="X262" s="498"/>
    </row>
    <row r="263" spans="1:29" x14ac:dyDescent="0.2">
      <c r="A263" s="12">
        <f>A262+1</f>
        <v>2512</v>
      </c>
      <c r="B263" s="9" t="s">
        <v>383</v>
      </c>
      <c r="C263" s="156"/>
      <c r="D263" s="156"/>
      <c r="E263" s="2">
        <v>0</v>
      </c>
      <c r="F263" s="317"/>
      <c r="G263" s="156">
        <f>C263+D263+E263</f>
        <v>0</v>
      </c>
      <c r="H263" s="318">
        <v>0</v>
      </c>
      <c r="I263" s="4">
        <f>ROUND(($H263*108.33%)*2,1)/2</f>
        <v>0</v>
      </c>
      <c r="J263" s="96"/>
      <c r="K263" s="95"/>
      <c r="L263" s="95">
        <f>ROUND((G263*I263)*2,1)/2</f>
        <v>0</v>
      </c>
      <c r="M263" s="92">
        <f>K263+L263</f>
        <v>0</v>
      </c>
      <c r="N263" s="288"/>
      <c r="O263" s="3" t="s">
        <v>361</v>
      </c>
      <c r="P263" s="282"/>
      <c r="W263" s="164">
        <f>U263*V263</f>
        <v>0</v>
      </c>
      <c r="X263" s="498"/>
    </row>
    <row r="264" spans="1:29" x14ac:dyDescent="0.2">
      <c r="A264" s="12">
        <f>A263+1</f>
        <v>2513</v>
      </c>
      <c r="C264" s="156"/>
      <c r="D264" s="156"/>
      <c r="E264" s="2"/>
      <c r="F264" s="317"/>
      <c r="G264" s="156">
        <f>C264+D264+E264</f>
        <v>0</v>
      </c>
      <c r="H264" s="318">
        <v>0</v>
      </c>
      <c r="I264" s="4">
        <f>ROUND(($H264*108.33%)*2,1)/2</f>
        <v>0</v>
      </c>
      <c r="J264" s="96"/>
      <c r="K264" s="95"/>
      <c r="L264" s="95">
        <f>ROUND((G264*I264)*2,1)/2</f>
        <v>0</v>
      </c>
      <c r="M264" s="92">
        <f>K264+L264</f>
        <v>0</v>
      </c>
      <c r="N264" s="288"/>
      <c r="P264" s="282"/>
      <c r="W264" s="164">
        <f>U264*V264</f>
        <v>0</v>
      </c>
      <c r="X264" s="498"/>
    </row>
    <row r="265" spans="1:29" x14ac:dyDescent="0.2">
      <c r="C265" s="2"/>
      <c r="D265" s="156"/>
      <c r="E265" s="2"/>
      <c r="F265" s="317"/>
      <c r="G265" s="156"/>
      <c r="H265" s="4"/>
      <c r="I265" s="119"/>
      <c r="J265" s="123"/>
      <c r="K265" s="29"/>
      <c r="L265" s="29"/>
      <c r="M265" s="92"/>
      <c r="N265" s="288"/>
      <c r="P265" s="282"/>
      <c r="W265" s="164">
        <f>U265*V265</f>
        <v>0</v>
      </c>
      <c r="X265" s="498"/>
    </row>
    <row r="266" spans="1:29" x14ac:dyDescent="0.2">
      <c r="A266" s="12">
        <v>2519</v>
      </c>
      <c r="B266" s="9" t="s">
        <v>372</v>
      </c>
      <c r="C266" s="156">
        <f>$G$22</f>
        <v>0</v>
      </c>
      <c r="D266" s="156" t="s">
        <v>4</v>
      </c>
      <c r="E266" s="2" t="s">
        <v>76</v>
      </c>
      <c r="F266" s="317">
        <f>SUM(L260:L265)-L263</f>
        <v>0</v>
      </c>
      <c r="G266" s="166" t="s">
        <v>380</v>
      </c>
      <c r="H266" s="4"/>
      <c r="I266" s="119"/>
      <c r="J266" s="96"/>
      <c r="K266" s="95"/>
      <c r="L266" s="95">
        <f>ROUND((F266*C266%)*2,1)/2</f>
        <v>0</v>
      </c>
      <c r="M266" s="92">
        <f>K266+L266</f>
        <v>0</v>
      </c>
      <c r="N266" s="288"/>
      <c r="P266" s="282"/>
      <c r="X266" s="498"/>
    </row>
    <row r="267" spans="1:29" x14ac:dyDescent="0.2">
      <c r="B267" s="9" t="s">
        <v>371</v>
      </c>
      <c r="C267" s="156">
        <f>$G$22</f>
        <v>0</v>
      </c>
      <c r="D267" s="156" t="s">
        <v>4</v>
      </c>
      <c r="E267" s="2" t="s">
        <v>76</v>
      </c>
      <c r="F267" s="317">
        <f>SUM(K260:K265)-K263</f>
        <v>0</v>
      </c>
      <c r="G267" s="166" t="s">
        <v>380</v>
      </c>
      <c r="H267" s="4"/>
      <c r="I267" s="119"/>
      <c r="J267" s="123"/>
      <c r="K267" s="95">
        <f>ROUND((F267*C267%)*2,1)/2</f>
        <v>0</v>
      </c>
      <c r="L267" s="95"/>
      <c r="M267" s="92">
        <f>K267+L267</f>
        <v>0</v>
      </c>
      <c r="N267" s="288"/>
      <c r="P267" s="282"/>
      <c r="X267" s="498"/>
    </row>
    <row r="268" spans="1:29" x14ac:dyDescent="0.2">
      <c r="C268" s="2"/>
      <c r="D268" s="156"/>
      <c r="E268" s="2"/>
      <c r="F268" s="317"/>
      <c r="G268" s="156"/>
      <c r="H268" s="4"/>
      <c r="I268" s="119"/>
      <c r="J268" s="119"/>
      <c r="K268" s="321"/>
      <c r="L268" s="321"/>
      <c r="M268" s="108"/>
      <c r="N268" s="7"/>
      <c r="P268" s="282"/>
      <c r="X268" s="498"/>
    </row>
    <row r="269" spans="1:29" x14ac:dyDescent="0.2">
      <c r="B269" s="106" t="s">
        <v>386</v>
      </c>
      <c r="C269" s="83"/>
      <c r="D269" s="153"/>
      <c r="E269" s="83"/>
      <c r="F269" s="320"/>
      <c r="G269" s="153"/>
      <c r="H269" s="105"/>
      <c r="I269" s="105" t="s">
        <v>79</v>
      </c>
      <c r="J269" s="243"/>
      <c r="K269" s="149">
        <f>SUM(K270:K277)</f>
        <v>0</v>
      </c>
      <c r="L269" s="149">
        <f>SUM(L270:L277)</f>
        <v>0</v>
      </c>
      <c r="M269" s="296">
        <f>SUM(M270:M277)</f>
        <v>0</v>
      </c>
      <c r="N269" s="296">
        <f>SUM(N270:N277)</f>
        <v>0</v>
      </c>
      <c r="P269" s="282"/>
      <c r="X269" s="498"/>
    </row>
    <row r="270" spans="1:29" ht="29" x14ac:dyDescent="0.2">
      <c r="C270" s="121" t="s">
        <v>378</v>
      </c>
      <c r="D270" s="75" t="s">
        <v>377</v>
      </c>
      <c r="E270" s="121" t="s">
        <v>376</v>
      </c>
      <c r="F270" s="240"/>
      <c r="G270" s="220" t="s">
        <v>385</v>
      </c>
      <c r="H270" s="319" t="s">
        <v>375</v>
      </c>
      <c r="I270" s="319" t="s">
        <v>374</v>
      </c>
      <c r="J270" s="115"/>
      <c r="K270" s="114"/>
      <c r="L270" s="114"/>
      <c r="M270" s="288" t="s">
        <v>355</v>
      </c>
      <c r="N270" s="288"/>
      <c r="P270" s="292" t="s">
        <v>354</v>
      </c>
      <c r="Q270" s="291" t="s">
        <v>353</v>
      </c>
      <c r="R270" s="542" t="s">
        <v>552</v>
      </c>
      <c r="S270" s="543" t="s">
        <v>553</v>
      </c>
      <c r="T270" s="544" t="s">
        <v>554</v>
      </c>
      <c r="U270" s="545" t="s">
        <v>555</v>
      </c>
      <c r="V270" s="546" t="s">
        <v>556</v>
      </c>
      <c r="W270" s="547" t="s">
        <v>557</v>
      </c>
      <c r="X270" s="72"/>
    </row>
    <row r="271" spans="1:29" x14ac:dyDescent="0.2">
      <c r="A271" s="12">
        <v>2520</v>
      </c>
      <c r="B271" s="9" t="s">
        <v>384</v>
      </c>
      <c r="C271" s="156"/>
      <c r="D271" s="156"/>
      <c r="E271" s="2">
        <v>0</v>
      </c>
      <c r="F271" s="317"/>
      <c r="G271" s="156">
        <f>C271+D271+E271</f>
        <v>0</v>
      </c>
      <c r="H271" s="318">
        <v>0</v>
      </c>
      <c r="I271" s="4">
        <f>ROUND(($H271*108.33%)*2,1)/2</f>
        <v>0</v>
      </c>
      <c r="J271" s="96"/>
      <c r="K271" s="95"/>
      <c r="L271" s="95">
        <f>ROUND((G271*I271)*2,1)/2</f>
        <v>0</v>
      </c>
      <c r="M271" s="92">
        <f>K271+L271</f>
        <v>0</v>
      </c>
      <c r="N271" s="288"/>
      <c r="P271" s="282"/>
      <c r="Q271" s="1">
        <v>0</v>
      </c>
      <c r="R271" s="1">
        <v>0</v>
      </c>
      <c r="S271" s="1">
        <v>0</v>
      </c>
      <c r="T271" s="1">
        <v>0</v>
      </c>
      <c r="U271" s="1">
        <v>0</v>
      </c>
      <c r="V271" s="7">
        <v>0</v>
      </c>
      <c r="W271" s="164">
        <f>U271*V271</f>
        <v>0</v>
      </c>
      <c r="X271" s="640" t="s">
        <v>577</v>
      </c>
      <c r="Y271" s="638"/>
      <c r="Z271" s="638"/>
      <c r="AA271" s="638"/>
      <c r="AB271" s="638"/>
      <c r="AC271" s="638"/>
    </row>
    <row r="272" spans="1:29" x14ac:dyDescent="0.2">
      <c r="A272" s="12">
        <v>2520</v>
      </c>
      <c r="B272" s="9" t="s">
        <v>383</v>
      </c>
      <c r="C272" s="156"/>
      <c r="D272" s="156"/>
      <c r="E272" s="2">
        <v>0</v>
      </c>
      <c r="F272" s="317"/>
      <c r="G272" s="156">
        <f>C272+D272+E272</f>
        <v>0</v>
      </c>
      <c r="H272" s="318"/>
      <c r="I272" s="4">
        <f>ROUND(($H272*108.33%)*2,1)/2</f>
        <v>0</v>
      </c>
      <c r="J272" s="96"/>
      <c r="K272" s="95"/>
      <c r="L272" s="95">
        <f>ROUND((G272*I272)*2,1)/2</f>
        <v>0</v>
      </c>
      <c r="M272" s="92">
        <f>K272+L272</f>
        <v>0</v>
      </c>
      <c r="N272" s="288"/>
      <c r="O272" s="3" t="s">
        <v>361</v>
      </c>
      <c r="P272" s="282"/>
      <c r="W272" s="164">
        <f>U272*V272</f>
        <v>0</v>
      </c>
      <c r="X272" s="639"/>
      <c r="Y272" s="638"/>
      <c r="Z272" s="638"/>
      <c r="AA272" s="638"/>
      <c r="AB272" s="638"/>
      <c r="AC272" s="638"/>
    </row>
    <row r="273" spans="1:24" x14ac:dyDescent="0.2">
      <c r="A273" s="12">
        <v>2520</v>
      </c>
      <c r="C273" s="156"/>
      <c r="D273" s="156"/>
      <c r="E273" s="2">
        <v>0</v>
      </c>
      <c r="F273" s="317"/>
      <c r="G273" s="156">
        <f>C273+D273+E273</f>
        <v>0</v>
      </c>
      <c r="H273" s="318"/>
      <c r="I273" s="4">
        <f>ROUND(($H273*108.33%)*2,1)/2</f>
        <v>0</v>
      </c>
      <c r="J273" s="96"/>
      <c r="K273" s="95"/>
      <c r="L273" s="95">
        <f>ROUND((G273*I273)*2,1)/2</f>
        <v>0</v>
      </c>
      <c r="M273" s="92">
        <f>K273+L273</f>
        <v>0</v>
      </c>
      <c r="N273" s="288"/>
      <c r="P273" s="282"/>
      <c r="W273" s="164">
        <f>U273*V273</f>
        <v>0</v>
      </c>
      <c r="X273" s="498"/>
    </row>
    <row r="274" spans="1:24" x14ac:dyDescent="0.2">
      <c r="C274" s="2"/>
      <c r="D274" s="156"/>
      <c r="E274" s="2"/>
      <c r="F274" s="317"/>
      <c r="G274" s="156"/>
      <c r="H274" s="4"/>
      <c r="I274" s="119"/>
      <c r="J274" s="123"/>
      <c r="K274" s="29"/>
      <c r="L274" s="29"/>
      <c r="M274" s="92"/>
      <c r="N274" s="288"/>
      <c r="P274" s="282"/>
      <c r="X274" s="498"/>
    </row>
    <row r="275" spans="1:24" x14ac:dyDescent="0.2">
      <c r="A275" s="12">
        <v>2529</v>
      </c>
      <c r="B275" s="9" t="s">
        <v>372</v>
      </c>
      <c r="C275" s="156">
        <f>$G$22</f>
        <v>0</v>
      </c>
      <c r="D275" s="156" t="s">
        <v>4</v>
      </c>
      <c r="E275" s="2" t="s">
        <v>76</v>
      </c>
      <c r="F275" s="317">
        <f>SUM(L270:L274)-L272</f>
        <v>0</v>
      </c>
      <c r="G275" s="166" t="s">
        <v>380</v>
      </c>
      <c r="H275" s="4"/>
      <c r="I275" s="119"/>
      <c r="J275" s="96"/>
      <c r="K275" s="95"/>
      <c r="L275" s="95">
        <f>ROUND((F275*C275%)*2,1)/2</f>
        <v>0</v>
      </c>
      <c r="M275" s="92">
        <f>K275+L275</f>
        <v>0</v>
      </c>
      <c r="N275" s="288"/>
      <c r="P275" s="282"/>
      <c r="X275" s="498"/>
    </row>
    <row r="276" spans="1:24" x14ac:dyDescent="0.2">
      <c r="B276" s="9" t="s">
        <v>371</v>
      </c>
      <c r="C276" s="156">
        <f>$G$22</f>
        <v>0</v>
      </c>
      <c r="D276" s="156" t="s">
        <v>4</v>
      </c>
      <c r="E276" s="2" t="s">
        <v>76</v>
      </c>
      <c r="F276" s="317">
        <f>SUM(K270:K274)-K272</f>
        <v>0</v>
      </c>
      <c r="G276" s="166" t="s">
        <v>380</v>
      </c>
      <c r="H276" s="4"/>
      <c r="I276" s="119"/>
      <c r="J276" s="96"/>
      <c r="K276" s="95">
        <f>ROUND((F276*C276%)*2,1)/2</f>
        <v>0</v>
      </c>
      <c r="L276" s="95"/>
      <c r="M276" s="92">
        <f>K276+L276</f>
        <v>0</v>
      </c>
      <c r="N276" s="288"/>
      <c r="P276" s="282"/>
      <c r="X276" s="498"/>
    </row>
    <row r="277" spans="1:24" x14ac:dyDescent="0.2">
      <c r="C277" s="2"/>
      <c r="D277" s="156"/>
      <c r="E277" s="2"/>
      <c r="F277" s="317"/>
      <c r="G277" s="156"/>
      <c r="H277" s="4"/>
      <c r="I277" s="119"/>
      <c r="J277" s="123"/>
      <c r="K277" s="29"/>
      <c r="L277" s="29"/>
      <c r="M277" s="92"/>
      <c r="N277" s="92"/>
      <c r="P277" s="282"/>
      <c r="X277" s="498"/>
    </row>
    <row r="278" spans="1:24" x14ac:dyDescent="0.2">
      <c r="B278" s="106" t="s">
        <v>382</v>
      </c>
      <c r="C278" s="83"/>
      <c r="D278" s="153"/>
      <c r="E278" s="83"/>
      <c r="F278" s="320"/>
      <c r="G278" s="153"/>
      <c r="H278" s="105"/>
      <c r="I278" s="105" t="s">
        <v>79</v>
      </c>
      <c r="J278" s="243"/>
      <c r="K278" s="149">
        <f>SUM(K279:K286)</f>
        <v>0</v>
      </c>
      <c r="L278" s="149">
        <f>SUM(L279:L286)</f>
        <v>0</v>
      </c>
      <c r="M278" s="255">
        <f>SUM(M279:M286)</f>
        <v>0</v>
      </c>
      <c r="N278" s="255">
        <f>SUM(N279:N286)</f>
        <v>0</v>
      </c>
      <c r="O278" s="110"/>
      <c r="P278" s="282"/>
      <c r="X278" s="498"/>
    </row>
    <row r="279" spans="1:24" ht="29" x14ac:dyDescent="0.2">
      <c r="C279" s="121" t="s">
        <v>378</v>
      </c>
      <c r="D279" s="75" t="s">
        <v>377</v>
      </c>
      <c r="E279" s="121" t="s">
        <v>376</v>
      </c>
      <c r="F279" s="7"/>
      <c r="G279" s="23"/>
      <c r="H279" s="319" t="s">
        <v>375</v>
      </c>
      <c r="I279" s="319" t="s">
        <v>374</v>
      </c>
      <c r="J279" s="115"/>
      <c r="K279" s="114"/>
      <c r="L279" s="114"/>
      <c r="M279" s="288" t="s">
        <v>355</v>
      </c>
      <c r="N279" s="288"/>
      <c r="P279" s="292" t="s">
        <v>354</v>
      </c>
      <c r="Q279" s="291" t="s">
        <v>353</v>
      </c>
      <c r="R279" s="542" t="s">
        <v>552</v>
      </c>
      <c r="S279" s="543" t="s">
        <v>553</v>
      </c>
      <c r="T279" s="544" t="s">
        <v>554</v>
      </c>
      <c r="U279" s="545" t="s">
        <v>555</v>
      </c>
      <c r="V279" s="546" t="s">
        <v>556</v>
      </c>
      <c r="W279" s="547" t="s">
        <v>557</v>
      </c>
      <c r="X279" s="498"/>
    </row>
    <row r="280" spans="1:24" x14ac:dyDescent="0.2">
      <c r="A280" s="12">
        <v>2530</v>
      </c>
      <c r="B280" s="9" t="s">
        <v>196</v>
      </c>
      <c r="C280" s="156"/>
      <c r="D280" s="156"/>
      <c r="E280" s="2"/>
      <c r="F280" s="276" t="s">
        <v>130</v>
      </c>
      <c r="G280" s="2">
        <f>C280+D280+E280</f>
        <v>0</v>
      </c>
      <c r="H280" s="318">
        <v>0</v>
      </c>
      <c r="I280" s="4">
        <f>ROUND(($H280*108.33%)*2,1)/2</f>
        <v>0</v>
      </c>
      <c r="J280" s="96"/>
      <c r="K280" s="95"/>
      <c r="L280" s="95">
        <f>ROUND((G280*I280)*2,1)/2</f>
        <v>0</v>
      </c>
      <c r="M280" s="92">
        <f>K280+L280</f>
        <v>0</v>
      </c>
      <c r="N280" s="288"/>
      <c r="O280" s="3" t="s">
        <v>361</v>
      </c>
      <c r="P280" s="282"/>
      <c r="Q280" s="1">
        <v>0</v>
      </c>
      <c r="R280" s="1">
        <v>0</v>
      </c>
      <c r="S280" s="1">
        <v>0</v>
      </c>
      <c r="T280" s="1">
        <v>0</v>
      </c>
      <c r="U280" s="1">
        <v>0</v>
      </c>
      <c r="V280" s="7">
        <v>0</v>
      </c>
      <c r="W280" s="164">
        <f>U280*V280</f>
        <v>0</v>
      </c>
      <c r="X280" s="498"/>
    </row>
    <row r="281" spans="1:24" x14ac:dyDescent="0.2">
      <c r="A281" s="12">
        <f>A280+1</f>
        <v>2531</v>
      </c>
      <c r="B281" s="9" t="s">
        <v>381</v>
      </c>
      <c r="C281" s="156"/>
      <c r="D281" s="156"/>
      <c r="E281" s="2"/>
      <c r="F281" s="276" t="s">
        <v>130</v>
      </c>
      <c r="G281" s="2">
        <v>0</v>
      </c>
      <c r="H281" s="318">
        <v>0</v>
      </c>
      <c r="I281" s="4">
        <f>ROUND(($H281*108.33%)*2,1)/2</f>
        <v>0</v>
      </c>
      <c r="J281" s="96"/>
      <c r="K281" s="95"/>
      <c r="L281" s="95">
        <f>ROUND((G281*I281)*2,1)/2</f>
        <v>0</v>
      </c>
      <c r="M281" s="92">
        <f>K281+L281</f>
        <v>0</v>
      </c>
      <c r="N281" s="288"/>
      <c r="O281" s="3" t="s">
        <v>361</v>
      </c>
      <c r="P281" s="282"/>
      <c r="W281" s="164">
        <f>U281*V281</f>
        <v>0</v>
      </c>
      <c r="X281" s="498"/>
    </row>
    <row r="282" spans="1:24" x14ac:dyDescent="0.2">
      <c r="A282" s="12">
        <f>A281+1</f>
        <v>2532</v>
      </c>
      <c r="C282" s="156"/>
      <c r="D282" s="156"/>
      <c r="E282" s="156"/>
      <c r="F282" s="276"/>
      <c r="G282" s="2">
        <f>C282+D282+E282</f>
        <v>0</v>
      </c>
      <c r="H282" s="318">
        <v>0</v>
      </c>
      <c r="I282" s="4">
        <f>ROUND(($H282*108.33%)*2,1)/2</f>
        <v>0</v>
      </c>
      <c r="J282" s="96"/>
      <c r="K282" s="95"/>
      <c r="L282" s="95">
        <f>ROUND((G282*I282)*2,1)/2</f>
        <v>0</v>
      </c>
      <c r="M282" s="92">
        <f>K282+L282</f>
        <v>0</v>
      </c>
      <c r="N282" s="288"/>
      <c r="P282" s="282"/>
      <c r="W282" s="164">
        <f>U282*V282</f>
        <v>0</v>
      </c>
      <c r="X282" s="498"/>
    </row>
    <row r="283" spans="1:24" x14ac:dyDescent="0.2">
      <c r="C283" s="2"/>
      <c r="D283" s="156"/>
      <c r="E283" s="2"/>
      <c r="F283" s="276"/>
      <c r="G283" s="156"/>
      <c r="H283" s="4"/>
      <c r="I283" s="119"/>
      <c r="J283" s="123"/>
      <c r="K283" s="29"/>
      <c r="L283" s="29"/>
      <c r="M283" s="92"/>
      <c r="N283" s="288"/>
      <c r="P283" s="282"/>
      <c r="X283" s="498"/>
    </row>
    <row r="284" spans="1:24" x14ac:dyDescent="0.2">
      <c r="A284" s="12">
        <v>2539</v>
      </c>
      <c r="B284" s="9" t="s">
        <v>372</v>
      </c>
      <c r="C284" s="156">
        <f>$G$22</f>
        <v>0</v>
      </c>
      <c r="D284" s="156" t="s">
        <v>4</v>
      </c>
      <c r="E284" s="2" t="s">
        <v>76</v>
      </c>
      <c r="F284" s="317">
        <f>SUM(L279:L283)-L280-L281</f>
        <v>0</v>
      </c>
      <c r="G284" s="166" t="s">
        <v>380</v>
      </c>
      <c r="H284" s="4"/>
      <c r="I284" s="119"/>
      <c r="J284" s="96"/>
      <c r="K284" s="95"/>
      <c r="L284" s="95">
        <f>ROUND((F284*C284%)*2,1)/2</f>
        <v>0</v>
      </c>
      <c r="M284" s="92">
        <f>K284+L284</f>
        <v>0</v>
      </c>
      <c r="N284" s="288"/>
      <c r="P284" s="282"/>
      <c r="X284" s="498"/>
    </row>
    <row r="285" spans="1:24" x14ac:dyDescent="0.2">
      <c r="B285" s="9" t="s">
        <v>371</v>
      </c>
      <c r="C285" s="156">
        <f>$G$22</f>
        <v>0</v>
      </c>
      <c r="D285" s="156" t="s">
        <v>4</v>
      </c>
      <c r="E285" s="2" t="s">
        <v>76</v>
      </c>
      <c r="F285" s="317">
        <f>SUM(K279:K283)-K280</f>
        <v>0</v>
      </c>
      <c r="G285" s="166" t="s">
        <v>380</v>
      </c>
      <c r="H285" s="4"/>
      <c r="I285" s="119"/>
      <c r="J285" s="96"/>
      <c r="K285" s="95">
        <f>ROUND((F285*C285%)*2,1)/2</f>
        <v>0</v>
      </c>
      <c r="L285" s="95"/>
      <c r="M285" s="92">
        <f>K285+L285</f>
        <v>0</v>
      </c>
      <c r="N285" s="288"/>
      <c r="P285" s="282"/>
      <c r="X285" s="498"/>
    </row>
    <row r="286" spans="1:24" x14ac:dyDescent="0.2">
      <c r="C286" s="2"/>
      <c r="D286" s="156"/>
      <c r="E286" s="2"/>
      <c r="F286" s="317"/>
      <c r="G286" s="156"/>
      <c r="H286" s="4"/>
      <c r="I286" s="119"/>
      <c r="J286" s="123"/>
      <c r="K286" s="29"/>
      <c r="L286" s="29"/>
      <c r="M286" s="92"/>
      <c r="N286" s="92"/>
      <c r="P286" s="282"/>
      <c r="X286" s="498"/>
    </row>
    <row r="287" spans="1:24" x14ac:dyDescent="0.2">
      <c r="B287" s="106" t="s">
        <v>379</v>
      </c>
      <c r="C287" s="83"/>
      <c r="D287" s="153"/>
      <c r="E287" s="83"/>
      <c r="F287" s="320"/>
      <c r="G287" s="153"/>
      <c r="H287" s="105"/>
      <c r="I287" s="105" t="s">
        <v>79</v>
      </c>
      <c r="J287" s="243"/>
      <c r="K287" s="149">
        <f>SUM(K288:K294)</f>
        <v>0</v>
      </c>
      <c r="L287" s="149">
        <f>SUM(L288:L294)</f>
        <v>0</v>
      </c>
      <c r="M287" s="255">
        <f>SUM(M288:M294)</f>
        <v>0</v>
      </c>
      <c r="N287" s="255">
        <f>SUM(N288:N294)</f>
        <v>0</v>
      </c>
      <c r="O287" s="110"/>
      <c r="P287" s="282"/>
      <c r="X287" s="498"/>
    </row>
    <row r="288" spans="1:24" ht="29" x14ac:dyDescent="0.2">
      <c r="C288" s="121" t="s">
        <v>378</v>
      </c>
      <c r="D288" s="75" t="s">
        <v>377</v>
      </c>
      <c r="E288" s="121" t="s">
        <v>376</v>
      </c>
      <c r="F288" s="7"/>
      <c r="G288" s="23"/>
      <c r="H288" s="319" t="s">
        <v>375</v>
      </c>
      <c r="I288" s="319" t="s">
        <v>374</v>
      </c>
      <c r="J288" s="115"/>
      <c r="K288" s="114"/>
      <c r="L288" s="114"/>
      <c r="M288" s="288" t="s">
        <v>355</v>
      </c>
      <c r="N288" s="288"/>
      <c r="P288" s="292" t="s">
        <v>354</v>
      </c>
      <c r="Q288" s="291" t="s">
        <v>353</v>
      </c>
      <c r="R288" s="542" t="s">
        <v>552</v>
      </c>
      <c r="S288" s="543" t="s">
        <v>553</v>
      </c>
      <c r="T288" s="544" t="s">
        <v>554</v>
      </c>
      <c r="U288" s="545" t="s">
        <v>555</v>
      </c>
      <c r="V288" s="546" t="s">
        <v>556</v>
      </c>
      <c r="W288" s="547" t="s">
        <v>557</v>
      </c>
      <c r="X288" s="72"/>
    </row>
    <row r="289" spans="1:29" x14ac:dyDescent="0.2">
      <c r="A289" s="12">
        <v>2540</v>
      </c>
      <c r="B289" s="9" t="s">
        <v>373</v>
      </c>
      <c r="C289" s="166"/>
      <c r="D289" s="156"/>
      <c r="E289" s="156"/>
      <c r="F289" s="276" t="s">
        <v>130</v>
      </c>
      <c r="G289" s="2">
        <v>0</v>
      </c>
      <c r="H289" s="318">
        <v>0</v>
      </c>
      <c r="I289" s="4">
        <f>ROUND(($H289*108.33%)*2,1)/2</f>
        <v>0</v>
      </c>
      <c r="J289" s="96"/>
      <c r="K289" s="95"/>
      <c r="L289" s="95">
        <f>ROUND((G289*I289)*2,1)/2</f>
        <v>0</v>
      </c>
      <c r="M289" s="92">
        <f>K289+L289</f>
        <v>0</v>
      </c>
      <c r="N289" s="288"/>
      <c r="P289" s="282"/>
      <c r="Q289" s="1">
        <v>0</v>
      </c>
      <c r="R289" s="1">
        <v>0</v>
      </c>
      <c r="S289" s="1">
        <v>0</v>
      </c>
      <c r="T289" s="1">
        <v>0</v>
      </c>
      <c r="U289" s="1">
        <v>0</v>
      </c>
      <c r="V289" s="7">
        <v>0</v>
      </c>
      <c r="W289" s="164">
        <f>U289*V289</f>
        <v>0</v>
      </c>
      <c r="X289" s="640" t="s">
        <v>578</v>
      </c>
      <c r="Y289" s="638"/>
      <c r="Z289" s="638"/>
      <c r="AA289" s="638"/>
      <c r="AB289" s="638"/>
      <c r="AC289" s="638"/>
    </row>
    <row r="290" spans="1:29" x14ac:dyDescent="0.2">
      <c r="A290" s="12">
        <v>2540</v>
      </c>
      <c r="C290" s="156"/>
      <c r="D290" s="156"/>
      <c r="E290" s="156"/>
      <c r="F290" s="276"/>
      <c r="G290" s="2">
        <f>C290+D290+E290</f>
        <v>0</v>
      </c>
      <c r="H290" s="318">
        <v>0</v>
      </c>
      <c r="I290" s="4">
        <f>ROUND(($H290*108.33%)*2,1)/2</f>
        <v>0</v>
      </c>
      <c r="J290" s="96"/>
      <c r="K290" s="95"/>
      <c r="L290" s="95">
        <f>ROUND((G290*I290)*2,1)/2</f>
        <v>0</v>
      </c>
      <c r="M290" s="92">
        <f>K290+L290</f>
        <v>0</v>
      </c>
      <c r="N290" s="288"/>
      <c r="P290" s="282"/>
      <c r="W290" s="164">
        <f>U290*V290</f>
        <v>0</v>
      </c>
      <c r="X290" s="639"/>
      <c r="Y290" s="638"/>
      <c r="Z290" s="638"/>
      <c r="AA290" s="638"/>
      <c r="AB290" s="638"/>
      <c r="AC290" s="638"/>
    </row>
    <row r="291" spans="1:29" x14ac:dyDescent="0.2">
      <c r="C291" s="2"/>
      <c r="D291" s="156"/>
      <c r="E291" s="2"/>
      <c r="F291" s="317"/>
      <c r="G291" s="156"/>
      <c r="H291" s="4"/>
      <c r="I291" s="119"/>
      <c r="J291" s="123"/>
      <c r="K291" s="29"/>
      <c r="L291" s="29"/>
      <c r="M291" s="92"/>
      <c r="N291" s="288"/>
      <c r="P291" s="282"/>
      <c r="X291" s="498"/>
    </row>
    <row r="292" spans="1:29" x14ac:dyDescent="0.2">
      <c r="A292" s="12">
        <v>2549</v>
      </c>
      <c r="B292" s="9" t="s">
        <v>372</v>
      </c>
      <c r="C292" s="156">
        <f>$G$22</f>
        <v>0</v>
      </c>
      <c r="D292" s="156" t="s">
        <v>4</v>
      </c>
      <c r="E292" s="2" t="s">
        <v>76</v>
      </c>
      <c r="F292" s="317">
        <f>SUM(L288:L291)</f>
        <v>0</v>
      </c>
      <c r="G292" s="156"/>
      <c r="H292" s="4"/>
      <c r="I292" s="119"/>
      <c r="J292" s="96"/>
      <c r="K292" s="95"/>
      <c r="L292" s="95">
        <f>ROUND((F292*C292%)*2,1)/2</f>
        <v>0</v>
      </c>
      <c r="M292" s="92">
        <f>K292+L292</f>
        <v>0</v>
      </c>
      <c r="N292" s="288"/>
      <c r="P292" s="282"/>
      <c r="X292" s="498"/>
    </row>
    <row r="293" spans="1:29" x14ac:dyDescent="0.2">
      <c r="B293" s="9" t="s">
        <v>371</v>
      </c>
      <c r="C293" s="156">
        <f>$G$22</f>
        <v>0</v>
      </c>
      <c r="D293" s="156" t="s">
        <v>4</v>
      </c>
      <c r="E293" s="2" t="s">
        <v>76</v>
      </c>
      <c r="F293" s="317">
        <f>SUM(K288:K291)</f>
        <v>0</v>
      </c>
      <c r="G293" s="156"/>
      <c r="H293" s="4"/>
      <c r="I293" s="119"/>
      <c r="J293" s="96"/>
      <c r="K293" s="95">
        <f>ROUND((F293*C293%)*2,1)/2</f>
        <v>0</v>
      </c>
      <c r="L293" s="95"/>
      <c r="M293" s="92">
        <f>K293+L293</f>
        <v>0</v>
      </c>
      <c r="N293" s="288"/>
      <c r="P293" s="282"/>
      <c r="X293" s="498"/>
    </row>
    <row r="294" spans="1:29" x14ac:dyDescent="0.2">
      <c r="C294" s="2"/>
      <c r="D294" s="156"/>
      <c r="E294" s="2"/>
      <c r="F294" s="317"/>
      <c r="G294" s="156"/>
      <c r="H294" s="4"/>
      <c r="I294" s="119"/>
      <c r="J294" s="123"/>
      <c r="K294" s="29"/>
      <c r="L294" s="29"/>
      <c r="M294" s="92"/>
      <c r="N294" s="92"/>
      <c r="P294" s="282"/>
      <c r="X294" s="498"/>
    </row>
    <row r="295" spans="1:29" ht="17" thickBot="1" x14ac:dyDescent="0.25">
      <c r="A295" s="107"/>
      <c r="B295" s="316" t="s">
        <v>370</v>
      </c>
      <c r="C295" s="18"/>
      <c r="D295" s="23"/>
      <c r="E295" s="91"/>
      <c r="F295" s="315"/>
      <c r="G295" s="215"/>
      <c r="H295" s="265"/>
      <c r="I295" s="265" t="s">
        <v>369</v>
      </c>
      <c r="J295" s="314"/>
      <c r="K295" s="87">
        <f>K114+K120+K125+K140+K155+K166+K180+K197+K207+K220+K233+K246+K259+K269+K278+K287</f>
        <v>0</v>
      </c>
      <c r="L295" s="87">
        <f>L114+L120+L125+L140+L155+L166+L180+L197+L207+L220+L233+L246+L259+L269+L278+L287</f>
        <v>0</v>
      </c>
      <c r="M295" s="87">
        <f>M114+M120+M125+M140+M155+M166+M180+M197+M207+M220+M233+M246+M259+M269+M278+M287</f>
        <v>0</v>
      </c>
      <c r="N295" s="87">
        <f>N114+N120+N125+N140+N155+N166+N180+N197+N207+N220+N233+N246+N259+N269+N278+N287</f>
        <v>0</v>
      </c>
      <c r="P295" s="282"/>
      <c r="X295" s="498"/>
    </row>
    <row r="296" spans="1:29" x14ac:dyDescent="0.2">
      <c r="A296" s="107" t="s">
        <v>368</v>
      </c>
      <c r="B296" s="313">
        <f>L137+L152+L163+L177+L193+L204+L217+L230+L242+L256+L266+L275+L284+L292</f>
        <v>0</v>
      </c>
      <c r="C296" s="18"/>
      <c r="D296" s="23"/>
      <c r="E296" s="18"/>
      <c r="G296" s="9"/>
      <c r="H296" s="26"/>
      <c r="I296" s="86"/>
      <c r="J296" s="94"/>
      <c r="K296" s="187"/>
      <c r="L296" s="187"/>
      <c r="M296" s="7"/>
      <c r="N296" s="7"/>
      <c r="P296" s="282"/>
      <c r="X296" s="498"/>
    </row>
    <row r="297" spans="1:29" x14ac:dyDescent="0.2">
      <c r="A297" s="107" t="s">
        <v>367</v>
      </c>
      <c r="B297" s="313">
        <f>K138+K153+K164+K178+K194+K205+K218+K231+K243+K257+K267+K276+K285+K293</f>
        <v>0</v>
      </c>
      <c r="C297" s="18"/>
      <c r="D297" s="23"/>
      <c r="E297" s="18"/>
      <c r="G297" s="9"/>
      <c r="H297" s="26"/>
      <c r="I297" s="86"/>
      <c r="J297" s="94"/>
      <c r="K297" s="187"/>
      <c r="L297" s="187"/>
      <c r="M297" s="7"/>
      <c r="N297" s="7"/>
      <c r="P297" s="282"/>
      <c r="X297" s="498"/>
    </row>
    <row r="298" spans="1:29" x14ac:dyDescent="0.2">
      <c r="A298" s="107" t="s">
        <v>355</v>
      </c>
      <c r="B298" s="312">
        <f>B296+B297</f>
        <v>0</v>
      </c>
      <c r="C298" s="18"/>
      <c r="D298" s="23"/>
      <c r="E298" s="18"/>
      <c r="G298" s="9"/>
      <c r="H298" s="26"/>
      <c r="I298" s="86"/>
      <c r="J298" s="94"/>
      <c r="K298" s="187"/>
      <c r="L298" s="187"/>
      <c r="M298" s="7"/>
      <c r="N298" s="7"/>
      <c r="P298" s="282"/>
      <c r="W298" s="7"/>
      <c r="X298" s="498"/>
    </row>
    <row r="299" spans="1:29" ht="17" thickBot="1" x14ac:dyDescent="0.25">
      <c r="A299" s="212"/>
      <c r="B299" s="311"/>
      <c r="C299" s="145"/>
      <c r="D299" s="146"/>
      <c r="E299" s="145"/>
      <c r="F299" s="147"/>
      <c r="G299" s="147"/>
      <c r="H299" s="143"/>
      <c r="I299" s="141"/>
      <c r="J299" s="310"/>
      <c r="K299" s="140"/>
      <c r="L299" s="140"/>
      <c r="M299" s="139"/>
      <c r="N299" s="139"/>
      <c r="P299" s="282"/>
      <c r="W299" s="7"/>
    </row>
    <row r="300" spans="1:29" x14ac:dyDescent="0.2">
      <c r="A300" s="107"/>
      <c r="B300" s="72"/>
      <c r="C300" s="18"/>
      <c r="D300" s="23"/>
      <c r="E300" s="18"/>
      <c r="F300" s="22"/>
      <c r="H300" s="5"/>
      <c r="I300" s="178"/>
      <c r="J300" s="178"/>
      <c r="K300" s="309"/>
      <c r="L300" s="309"/>
      <c r="M300" s="308"/>
      <c r="N300" s="308"/>
      <c r="P300" s="282"/>
      <c r="X300" s="498"/>
    </row>
    <row r="301" spans="1:29" ht="40" x14ac:dyDescent="0.2">
      <c r="A301" s="107" t="s">
        <v>366</v>
      </c>
      <c r="B301" s="72" t="s">
        <v>365</v>
      </c>
      <c r="C301" s="18"/>
      <c r="D301" s="23"/>
      <c r="E301" s="18"/>
      <c r="F301" s="22"/>
      <c r="H301" s="5"/>
      <c r="I301" s="307"/>
      <c r="J301" s="135"/>
      <c r="K301" s="134" t="s">
        <v>38</v>
      </c>
      <c r="L301" s="133" t="s">
        <v>37</v>
      </c>
      <c r="M301" s="132" t="s">
        <v>36</v>
      </c>
      <c r="N301" s="131" t="s">
        <v>520</v>
      </c>
      <c r="P301" s="282"/>
      <c r="R301" s="2"/>
      <c r="T301" s="9"/>
      <c r="X301" s="498"/>
    </row>
    <row r="302" spans="1:29" x14ac:dyDescent="0.2">
      <c r="A302" s="107"/>
      <c r="B302" s="106" t="s">
        <v>364</v>
      </c>
      <c r="C302" s="298"/>
      <c r="D302" s="82"/>
      <c r="E302" s="80"/>
      <c r="F302" s="80"/>
      <c r="G302" s="80"/>
      <c r="H302" s="105"/>
      <c r="I302" s="105" t="s">
        <v>79</v>
      </c>
      <c r="J302" s="243"/>
      <c r="K302" s="149">
        <f>SUM(K303:K315)</f>
        <v>0</v>
      </c>
      <c r="L302" s="149">
        <f>SUM(L303:L315)</f>
        <v>0</v>
      </c>
      <c r="M302" s="255">
        <f>SUM(M303:M315)</f>
        <v>0</v>
      </c>
      <c r="N302" s="255">
        <f>SUM(N303:N315)</f>
        <v>0</v>
      </c>
      <c r="O302" s="110"/>
      <c r="P302" s="282"/>
      <c r="R302" s="2"/>
      <c r="V302" s="17"/>
      <c r="X302" s="498"/>
    </row>
    <row r="303" spans="1:29" x14ac:dyDescent="0.2">
      <c r="A303" s="107"/>
      <c r="C303" s="9"/>
      <c r="D303" s="8"/>
      <c r="E303" s="39"/>
      <c r="F303" s="642" t="s">
        <v>363</v>
      </c>
      <c r="G303" s="643"/>
      <c r="H303" s="278"/>
      <c r="I303" s="294" t="s">
        <v>362</v>
      </c>
      <c r="J303" s="306"/>
      <c r="K303" s="305"/>
      <c r="L303" s="93"/>
      <c r="M303" s="288" t="s">
        <v>355</v>
      </c>
      <c r="N303" s="288"/>
      <c r="P303" s="292" t="s">
        <v>354</v>
      </c>
      <c r="Q303" s="291" t="s">
        <v>353</v>
      </c>
      <c r="R303" s="359"/>
      <c r="S303" s="543" t="s">
        <v>553</v>
      </c>
      <c r="T303" s="544" t="s">
        <v>554</v>
      </c>
      <c r="U303" s="545" t="s">
        <v>555</v>
      </c>
      <c r="V303" s="546" t="s">
        <v>556</v>
      </c>
      <c r="W303" s="547" t="s">
        <v>557</v>
      </c>
      <c r="X303" s="498"/>
    </row>
    <row r="304" spans="1:29" x14ac:dyDescent="0.2">
      <c r="A304" s="12">
        <v>3100</v>
      </c>
      <c r="C304" s="39"/>
      <c r="D304" s="171"/>
      <c r="E304" s="22"/>
      <c r="F304" s="166"/>
      <c r="G304" s="2"/>
      <c r="H304" s="9"/>
      <c r="I304" s="17"/>
      <c r="J304" s="96"/>
      <c r="K304" s="95"/>
      <c r="L304" s="95">
        <f t="shared" ref="L304:L314" si="49">G304*I304</f>
        <v>0</v>
      </c>
      <c r="M304" s="92">
        <f t="shared" ref="M304:M314" si="50">K304+L304</f>
        <v>0</v>
      </c>
      <c r="N304" s="288"/>
      <c r="O304" s="3" t="s">
        <v>361</v>
      </c>
      <c r="P304" s="282">
        <v>0</v>
      </c>
      <c r="Q304" s="1">
        <v>0</v>
      </c>
      <c r="R304" s="9"/>
      <c r="S304" s="1">
        <v>0</v>
      </c>
      <c r="T304" s="1">
        <v>0</v>
      </c>
      <c r="U304" s="1">
        <v>0</v>
      </c>
      <c r="V304" s="7">
        <v>0</v>
      </c>
      <c r="W304" s="164">
        <f t="shared" ref="W304:W314" si="51">U304*V304</f>
        <v>0</v>
      </c>
      <c r="X304" s="501"/>
      <c r="AB304" s="9"/>
    </row>
    <row r="305" spans="1:28" x14ac:dyDescent="0.2">
      <c r="A305" s="12">
        <f t="shared" ref="A305:A314" si="52">A304+1</f>
        <v>3101</v>
      </c>
      <c r="C305" s="39"/>
      <c r="D305" s="171"/>
      <c r="E305" s="22"/>
      <c r="F305" s="166"/>
      <c r="G305" s="2"/>
      <c r="H305" s="9"/>
      <c r="I305" s="17"/>
      <c r="J305" s="96"/>
      <c r="K305" s="95"/>
      <c r="L305" s="95">
        <f t="shared" si="49"/>
        <v>0</v>
      </c>
      <c r="M305" s="92">
        <f t="shared" si="50"/>
        <v>0</v>
      </c>
      <c r="N305" s="288"/>
      <c r="O305" s="3" t="s">
        <v>361</v>
      </c>
      <c r="P305" s="282"/>
      <c r="R305" s="72"/>
      <c r="W305" s="164">
        <f t="shared" si="51"/>
        <v>0</v>
      </c>
      <c r="X305" s="501"/>
      <c r="AA305" s="9"/>
      <c r="AB305" s="9"/>
    </row>
    <row r="306" spans="1:28" x14ac:dyDescent="0.2">
      <c r="A306" s="12">
        <f t="shared" si="52"/>
        <v>3102</v>
      </c>
      <c r="C306" s="39"/>
      <c r="D306" s="171"/>
      <c r="E306" s="22"/>
      <c r="F306" s="166"/>
      <c r="G306" s="2"/>
      <c r="H306" s="9"/>
      <c r="I306" s="17"/>
      <c r="J306" s="96"/>
      <c r="K306" s="95"/>
      <c r="L306" s="95">
        <f t="shared" si="49"/>
        <v>0</v>
      </c>
      <c r="M306" s="92">
        <f t="shared" si="50"/>
        <v>0</v>
      </c>
      <c r="N306" s="288"/>
      <c r="P306" s="282"/>
      <c r="R306" s="72"/>
      <c r="W306" s="164">
        <f t="shared" si="51"/>
        <v>0</v>
      </c>
      <c r="X306" s="501"/>
      <c r="AB306" s="9"/>
    </row>
    <row r="307" spans="1:28" x14ac:dyDescent="0.2">
      <c r="A307" s="12">
        <f t="shared" si="52"/>
        <v>3103</v>
      </c>
      <c r="C307" s="9"/>
      <c r="D307" s="13"/>
      <c r="E307" s="22"/>
      <c r="F307" s="166"/>
      <c r="G307" s="2"/>
      <c r="H307" s="9"/>
      <c r="I307" s="17"/>
      <c r="J307" s="96"/>
      <c r="K307" s="95"/>
      <c r="L307" s="95">
        <f t="shared" si="49"/>
        <v>0</v>
      </c>
      <c r="M307" s="92">
        <f t="shared" si="50"/>
        <v>0</v>
      </c>
      <c r="N307" s="288"/>
      <c r="P307" s="282"/>
      <c r="R307" s="72"/>
      <c r="W307" s="164">
        <f t="shared" si="51"/>
        <v>0</v>
      </c>
      <c r="X307" s="501"/>
      <c r="AB307" s="9"/>
    </row>
    <row r="308" spans="1:28" x14ac:dyDescent="0.2">
      <c r="A308" s="12">
        <f t="shared" si="52"/>
        <v>3104</v>
      </c>
      <c r="C308" s="39"/>
      <c r="D308" s="171"/>
      <c r="E308" s="22"/>
      <c r="F308" s="166"/>
      <c r="G308" s="2"/>
      <c r="H308" s="9"/>
      <c r="I308" s="17"/>
      <c r="J308" s="96"/>
      <c r="K308" s="95"/>
      <c r="L308" s="95">
        <f t="shared" si="49"/>
        <v>0</v>
      </c>
      <c r="M308" s="92">
        <f t="shared" si="50"/>
        <v>0</v>
      </c>
      <c r="N308" s="288"/>
      <c r="P308" s="282"/>
      <c r="R308" s="9"/>
      <c r="W308" s="164">
        <f t="shared" si="51"/>
        <v>0</v>
      </c>
      <c r="X308" s="501"/>
      <c r="Y308" s="5"/>
      <c r="AB308" s="9"/>
    </row>
    <row r="309" spans="1:28" x14ac:dyDescent="0.2">
      <c r="A309" s="12">
        <f t="shared" si="52"/>
        <v>3105</v>
      </c>
      <c r="C309" s="39"/>
      <c r="D309" s="171"/>
      <c r="E309" s="22"/>
      <c r="F309" s="166"/>
      <c r="G309" s="2"/>
      <c r="H309" s="304"/>
      <c r="I309" s="17"/>
      <c r="J309" s="96"/>
      <c r="K309" s="95"/>
      <c r="L309" s="95">
        <f t="shared" si="49"/>
        <v>0</v>
      </c>
      <c r="M309" s="92">
        <f t="shared" si="50"/>
        <v>0</v>
      </c>
      <c r="N309" s="288"/>
      <c r="P309" s="282"/>
      <c r="R309" s="9"/>
      <c r="W309" s="164">
        <f t="shared" si="51"/>
        <v>0</v>
      </c>
      <c r="X309" s="501"/>
      <c r="AB309" s="9"/>
    </row>
    <row r="310" spans="1:28" x14ac:dyDescent="0.2">
      <c r="A310" s="12">
        <f t="shared" si="52"/>
        <v>3106</v>
      </c>
      <c r="C310" s="39"/>
      <c r="D310" s="171"/>
      <c r="E310" s="22"/>
      <c r="F310" s="166"/>
      <c r="G310" s="2"/>
      <c r="H310" s="303"/>
      <c r="I310" s="17"/>
      <c r="J310" s="96"/>
      <c r="K310" s="95"/>
      <c r="L310" s="95">
        <f t="shared" si="49"/>
        <v>0</v>
      </c>
      <c r="M310" s="92">
        <f t="shared" si="50"/>
        <v>0</v>
      </c>
      <c r="N310" s="288"/>
      <c r="P310" s="282"/>
      <c r="R310" s="9"/>
      <c r="W310" s="164">
        <f t="shared" si="51"/>
        <v>0</v>
      </c>
      <c r="X310" s="501"/>
      <c r="AB310" s="9"/>
    </row>
    <row r="311" spans="1:28" x14ac:dyDescent="0.2">
      <c r="A311" s="12">
        <f t="shared" si="52"/>
        <v>3107</v>
      </c>
      <c r="C311" s="39"/>
      <c r="D311" s="171"/>
      <c r="E311" s="22"/>
      <c r="F311" s="166"/>
      <c r="G311" s="2"/>
      <c r="H311" s="303"/>
      <c r="I311" s="17"/>
      <c r="J311" s="96"/>
      <c r="K311" s="95"/>
      <c r="L311" s="95">
        <f t="shared" si="49"/>
        <v>0</v>
      </c>
      <c r="M311" s="92">
        <f t="shared" si="50"/>
        <v>0</v>
      </c>
      <c r="N311" s="288"/>
      <c r="P311" s="282"/>
      <c r="R311" s="9"/>
      <c r="W311" s="164">
        <f t="shared" si="51"/>
        <v>0</v>
      </c>
      <c r="X311" s="501"/>
      <c r="AB311" s="9"/>
    </row>
    <row r="312" spans="1:28" x14ac:dyDescent="0.2">
      <c r="A312" s="12">
        <f t="shared" si="52"/>
        <v>3108</v>
      </c>
      <c r="C312" s="39"/>
      <c r="D312" s="171"/>
      <c r="E312" s="22"/>
      <c r="F312" s="166"/>
      <c r="G312" s="2"/>
      <c r="H312" s="303"/>
      <c r="I312" s="17"/>
      <c r="J312" s="96"/>
      <c r="K312" s="95"/>
      <c r="L312" s="95">
        <f t="shared" si="49"/>
        <v>0</v>
      </c>
      <c r="M312" s="92">
        <f t="shared" si="50"/>
        <v>0</v>
      </c>
      <c r="N312" s="288"/>
      <c r="P312" s="282"/>
      <c r="R312" s="9"/>
      <c r="W312" s="164">
        <f t="shared" si="51"/>
        <v>0</v>
      </c>
      <c r="X312" s="501"/>
      <c r="AB312" s="9"/>
    </row>
    <row r="313" spans="1:28" x14ac:dyDescent="0.2">
      <c r="A313" s="12">
        <f t="shared" si="52"/>
        <v>3109</v>
      </c>
      <c r="C313" s="9"/>
      <c r="D313" s="39"/>
      <c r="E313" s="22"/>
      <c r="F313" s="171"/>
      <c r="G313" s="2"/>
      <c r="H313" s="303"/>
      <c r="I313" s="17"/>
      <c r="J313" s="96"/>
      <c r="K313" s="95"/>
      <c r="L313" s="95">
        <f t="shared" si="49"/>
        <v>0</v>
      </c>
      <c r="M313" s="92">
        <f t="shared" si="50"/>
        <v>0</v>
      </c>
      <c r="N313" s="288"/>
      <c r="P313" s="282"/>
      <c r="R313" s="9"/>
      <c r="W313" s="164">
        <f t="shared" si="51"/>
        <v>0</v>
      </c>
      <c r="X313" s="501"/>
      <c r="AB313" s="9"/>
    </row>
    <row r="314" spans="1:28" x14ac:dyDescent="0.2">
      <c r="A314" s="12">
        <f t="shared" si="52"/>
        <v>3110</v>
      </c>
      <c r="C314" s="9"/>
      <c r="D314" s="39"/>
      <c r="E314" s="22"/>
      <c r="F314" s="171"/>
      <c r="G314" s="2"/>
      <c r="H314" s="303"/>
      <c r="I314" s="17"/>
      <c r="J314" s="96"/>
      <c r="K314" s="95"/>
      <c r="L314" s="95">
        <f t="shared" si="49"/>
        <v>0</v>
      </c>
      <c r="M314" s="92">
        <f t="shared" si="50"/>
        <v>0</v>
      </c>
      <c r="N314" s="288"/>
      <c r="P314" s="282"/>
      <c r="R314" s="9"/>
      <c r="W314" s="164">
        <f t="shared" si="51"/>
        <v>0</v>
      </c>
      <c r="X314" s="501"/>
      <c r="AB314" s="9"/>
    </row>
    <row r="315" spans="1:28" x14ac:dyDescent="0.2">
      <c r="C315" s="18"/>
      <c r="D315" s="23"/>
      <c r="E315" s="39"/>
      <c r="F315" s="22"/>
      <c r="G315" s="18"/>
      <c r="H315" s="302"/>
      <c r="I315" s="119"/>
      <c r="J315" s="94"/>
      <c r="K315" s="93"/>
      <c r="L315" s="93"/>
      <c r="M315" s="92"/>
      <c r="N315" s="92"/>
      <c r="P315" s="282"/>
      <c r="R315" s="9"/>
      <c r="X315" s="501"/>
      <c r="AB315" s="9"/>
    </row>
    <row r="316" spans="1:28" x14ac:dyDescent="0.2">
      <c r="B316" s="106" t="s">
        <v>360</v>
      </c>
      <c r="C316" s="298"/>
      <c r="D316" s="82"/>
      <c r="E316" s="80"/>
      <c r="F316" s="80"/>
      <c r="G316" s="297"/>
      <c r="H316" s="105"/>
      <c r="I316" s="105" t="s">
        <v>79</v>
      </c>
      <c r="J316" s="243"/>
      <c r="K316" s="149">
        <f>SUM(K317:K334)</f>
        <v>0</v>
      </c>
      <c r="L316" s="149">
        <f>SUM(L317:L334)</f>
        <v>0</v>
      </c>
      <c r="M316" s="255">
        <f>SUM(M317:M334)</f>
        <v>0</v>
      </c>
      <c r="N316" s="255">
        <f>SUM(N317:N334)</f>
        <v>0</v>
      </c>
      <c r="O316" s="110"/>
      <c r="P316" s="282"/>
      <c r="R316" s="9"/>
      <c r="V316" s="17"/>
      <c r="X316" s="501"/>
      <c r="AB316" s="9"/>
    </row>
    <row r="317" spans="1:28" x14ac:dyDescent="0.2">
      <c r="C317" s="18"/>
      <c r="D317" s="23"/>
      <c r="E317" s="39"/>
      <c r="F317" s="642" t="s">
        <v>358</v>
      </c>
      <c r="G317" s="643"/>
      <c r="H317" s="295"/>
      <c r="I317" s="294" t="s">
        <v>357</v>
      </c>
      <c r="J317" s="94"/>
      <c r="K317" s="93"/>
      <c r="L317" s="93"/>
      <c r="M317" s="288" t="s">
        <v>355</v>
      </c>
      <c r="N317" s="288"/>
      <c r="P317" s="292" t="s">
        <v>354</v>
      </c>
      <c r="Q317" s="291" t="s">
        <v>353</v>
      </c>
      <c r="R317" s="359"/>
      <c r="S317" s="543" t="s">
        <v>553</v>
      </c>
      <c r="T317" s="544" t="s">
        <v>554</v>
      </c>
      <c r="U317" s="545" t="s">
        <v>555</v>
      </c>
      <c r="V317" s="546" t="s">
        <v>556</v>
      </c>
      <c r="W317" s="547" t="s">
        <v>557</v>
      </c>
      <c r="X317" s="501"/>
      <c r="AB317" s="9"/>
    </row>
    <row r="318" spans="1:28" x14ac:dyDescent="0.2">
      <c r="A318" s="12">
        <v>3200</v>
      </c>
      <c r="C318" s="18"/>
      <c r="D318" s="171"/>
      <c r="E318" s="18"/>
      <c r="F318" s="97"/>
      <c r="G318" s="2">
        <v>0</v>
      </c>
      <c r="H318" s="9"/>
      <c r="I318" s="301">
        <v>0</v>
      </c>
      <c r="J318" s="96"/>
      <c r="K318" s="95"/>
      <c r="L318" s="95">
        <f t="shared" ref="L318:L333" si="53">G318*I318</f>
        <v>0</v>
      </c>
      <c r="M318" s="92">
        <f t="shared" ref="M318:M333" si="54">K318+L318</f>
        <v>0</v>
      </c>
      <c r="N318" s="288"/>
      <c r="P318" s="282">
        <v>0</v>
      </c>
      <c r="Q318" s="1">
        <v>0</v>
      </c>
      <c r="R318" s="9"/>
      <c r="S318" s="1">
        <v>0</v>
      </c>
      <c r="T318" s="1">
        <v>0</v>
      </c>
      <c r="U318" s="1">
        <v>0</v>
      </c>
      <c r="V318" s="7">
        <v>0</v>
      </c>
      <c r="W318" s="164">
        <f t="shared" ref="W318:W333" si="55">U318*V318</f>
        <v>0</v>
      </c>
      <c r="X318" s="501"/>
      <c r="AB318" s="9"/>
    </row>
    <row r="319" spans="1:28" x14ac:dyDescent="0.2">
      <c r="A319" s="12">
        <f t="shared" ref="A319:A333" si="56">A318+1</f>
        <v>3201</v>
      </c>
      <c r="C319" s="18"/>
      <c r="D319" s="171"/>
      <c r="E319" s="18"/>
      <c r="F319" s="97"/>
      <c r="G319" s="2"/>
      <c r="H319" s="9"/>
      <c r="I319" s="301"/>
      <c r="J319" s="96"/>
      <c r="K319" s="95"/>
      <c r="L319" s="95">
        <f t="shared" si="53"/>
        <v>0</v>
      </c>
      <c r="M319" s="92">
        <f t="shared" si="54"/>
        <v>0</v>
      </c>
      <c r="N319" s="288"/>
      <c r="P319" s="282"/>
      <c r="R319" s="9"/>
      <c r="W319" s="164">
        <f t="shared" si="55"/>
        <v>0</v>
      </c>
      <c r="X319" s="501"/>
      <c r="AB319" s="9"/>
    </row>
    <row r="320" spans="1:28" x14ac:dyDescent="0.2">
      <c r="A320" s="12">
        <f t="shared" si="56"/>
        <v>3202</v>
      </c>
      <c r="C320" s="18"/>
      <c r="D320" s="171"/>
      <c r="E320" s="18"/>
      <c r="F320" s="18"/>
      <c r="G320" s="2"/>
      <c r="H320" s="9"/>
      <c r="I320" s="17"/>
      <c r="J320" s="96"/>
      <c r="K320" s="95"/>
      <c r="L320" s="95">
        <f t="shared" si="53"/>
        <v>0</v>
      </c>
      <c r="M320" s="92">
        <f t="shared" si="54"/>
        <v>0</v>
      </c>
      <c r="N320" s="288"/>
      <c r="P320" s="282"/>
      <c r="R320" s="9"/>
      <c r="W320" s="164">
        <f t="shared" si="55"/>
        <v>0</v>
      </c>
      <c r="X320" s="501"/>
      <c r="AB320" s="9"/>
    </row>
    <row r="321" spans="1:28" x14ac:dyDescent="0.2">
      <c r="A321" s="12">
        <f t="shared" si="56"/>
        <v>3203</v>
      </c>
      <c r="C321" s="39"/>
      <c r="D321" s="171"/>
      <c r="E321" s="18"/>
      <c r="F321" s="18"/>
      <c r="G321" s="2"/>
      <c r="H321" s="9"/>
      <c r="I321" s="17"/>
      <c r="J321" s="96"/>
      <c r="K321" s="95"/>
      <c r="L321" s="95">
        <f t="shared" si="53"/>
        <v>0</v>
      </c>
      <c r="M321" s="92">
        <f t="shared" si="54"/>
        <v>0</v>
      </c>
      <c r="N321" s="288"/>
      <c r="P321" s="282"/>
      <c r="R321" s="9"/>
      <c r="W321" s="164">
        <f t="shared" si="55"/>
        <v>0</v>
      </c>
      <c r="X321" s="501"/>
      <c r="AB321" s="9"/>
    </row>
    <row r="322" spans="1:28" x14ac:dyDescent="0.2">
      <c r="A322" s="12">
        <f t="shared" si="56"/>
        <v>3204</v>
      </c>
      <c r="C322" s="39"/>
      <c r="D322" s="171"/>
      <c r="E322" s="18"/>
      <c r="F322" s="18"/>
      <c r="G322" s="2"/>
      <c r="H322" s="9"/>
      <c r="I322" s="17"/>
      <c r="J322" s="96"/>
      <c r="K322" s="95"/>
      <c r="L322" s="95">
        <f t="shared" si="53"/>
        <v>0</v>
      </c>
      <c r="M322" s="92">
        <f t="shared" si="54"/>
        <v>0</v>
      </c>
      <c r="N322" s="288"/>
      <c r="P322" s="282"/>
      <c r="R322" s="9"/>
      <c r="W322" s="164">
        <f t="shared" si="55"/>
        <v>0</v>
      </c>
      <c r="X322" s="501"/>
      <c r="AB322" s="9"/>
    </row>
    <row r="323" spans="1:28" x14ac:dyDescent="0.2">
      <c r="A323" s="12">
        <f t="shared" si="56"/>
        <v>3205</v>
      </c>
      <c r="C323" s="39"/>
      <c r="D323" s="171"/>
      <c r="E323" s="18"/>
      <c r="F323" s="18"/>
      <c r="G323" s="2"/>
      <c r="H323" s="9"/>
      <c r="I323" s="17"/>
      <c r="J323" s="96"/>
      <c r="K323" s="95"/>
      <c r="L323" s="95">
        <f t="shared" si="53"/>
        <v>0</v>
      </c>
      <c r="M323" s="92">
        <f t="shared" si="54"/>
        <v>0</v>
      </c>
      <c r="N323" s="288"/>
      <c r="P323" s="282"/>
      <c r="R323" s="9"/>
      <c r="W323" s="164">
        <f t="shared" si="55"/>
        <v>0</v>
      </c>
      <c r="X323" s="501"/>
      <c r="AB323" s="9"/>
    </row>
    <row r="324" spans="1:28" x14ac:dyDescent="0.2">
      <c r="A324" s="12">
        <f t="shared" si="56"/>
        <v>3206</v>
      </c>
      <c r="C324" s="39"/>
      <c r="D324" s="171"/>
      <c r="E324" s="18"/>
      <c r="F324" s="18"/>
      <c r="G324" s="2"/>
      <c r="H324" s="9"/>
      <c r="I324" s="17"/>
      <c r="J324" s="96"/>
      <c r="K324" s="95"/>
      <c r="L324" s="95">
        <f t="shared" si="53"/>
        <v>0</v>
      </c>
      <c r="M324" s="92">
        <f t="shared" si="54"/>
        <v>0</v>
      </c>
      <c r="N324" s="288"/>
      <c r="P324" s="282"/>
      <c r="R324" s="9"/>
      <c r="W324" s="164">
        <f t="shared" si="55"/>
        <v>0</v>
      </c>
      <c r="X324" s="501"/>
      <c r="AB324" s="9"/>
    </row>
    <row r="325" spans="1:28" x14ac:dyDescent="0.2">
      <c r="A325" s="12">
        <f t="shared" si="56"/>
        <v>3207</v>
      </c>
      <c r="C325" s="39"/>
      <c r="D325" s="171"/>
      <c r="E325" s="18"/>
      <c r="F325" s="18"/>
      <c r="G325" s="2"/>
      <c r="H325" s="9"/>
      <c r="I325" s="17"/>
      <c r="J325" s="300"/>
      <c r="K325" s="299"/>
      <c r="L325" s="95">
        <f t="shared" si="53"/>
        <v>0</v>
      </c>
      <c r="M325" s="92">
        <f t="shared" si="54"/>
        <v>0</v>
      </c>
      <c r="N325" s="288"/>
      <c r="P325" s="282"/>
      <c r="R325" s="9"/>
      <c r="W325" s="164">
        <f t="shared" si="55"/>
        <v>0</v>
      </c>
      <c r="X325" s="501"/>
      <c r="AB325" s="9"/>
    </row>
    <row r="326" spans="1:28" x14ac:dyDescent="0.2">
      <c r="A326" s="12">
        <f t="shared" si="56"/>
        <v>3208</v>
      </c>
      <c r="C326" s="39"/>
      <c r="D326" s="171"/>
      <c r="E326" s="18"/>
      <c r="F326" s="18"/>
      <c r="G326" s="2"/>
      <c r="H326" s="9"/>
      <c r="I326" s="17"/>
      <c r="J326" s="96"/>
      <c r="K326" s="95"/>
      <c r="L326" s="95">
        <f t="shared" si="53"/>
        <v>0</v>
      </c>
      <c r="M326" s="92">
        <f t="shared" si="54"/>
        <v>0</v>
      </c>
      <c r="N326" s="288"/>
      <c r="P326" s="282"/>
      <c r="R326" s="9"/>
      <c r="W326" s="164">
        <f t="shared" si="55"/>
        <v>0</v>
      </c>
      <c r="X326" s="501"/>
      <c r="AB326" s="9"/>
    </row>
    <row r="327" spans="1:28" x14ac:dyDescent="0.2">
      <c r="A327" s="12">
        <f t="shared" si="56"/>
        <v>3209</v>
      </c>
      <c r="C327" s="39"/>
      <c r="D327" s="171"/>
      <c r="E327" s="18"/>
      <c r="F327" s="18"/>
      <c r="G327" s="2"/>
      <c r="H327" s="9"/>
      <c r="I327" s="17"/>
      <c r="J327" s="300"/>
      <c r="K327" s="299"/>
      <c r="L327" s="95">
        <f t="shared" si="53"/>
        <v>0</v>
      </c>
      <c r="M327" s="92">
        <f t="shared" si="54"/>
        <v>0</v>
      </c>
      <c r="N327" s="288"/>
      <c r="P327" s="282"/>
      <c r="R327" s="9"/>
      <c r="W327" s="164">
        <f t="shared" si="55"/>
        <v>0</v>
      </c>
      <c r="X327" s="501"/>
      <c r="AB327" s="9"/>
    </row>
    <row r="328" spans="1:28" x14ac:dyDescent="0.2">
      <c r="A328" s="12">
        <f t="shared" si="56"/>
        <v>3210</v>
      </c>
      <c r="C328" s="39"/>
      <c r="D328" s="171"/>
      <c r="E328" s="18"/>
      <c r="F328" s="18"/>
      <c r="G328" s="2"/>
      <c r="H328" s="9"/>
      <c r="I328" s="17"/>
      <c r="J328" s="300"/>
      <c r="K328" s="299"/>
      <c r="L328" s="95">
        <f t="shared" si="53"/>
        <v>0</v>
      </c>
      <c r="M328" s="92">
        <f t="shared" si="54"/>
        <v>0</v>
      </c>
      <c r="N328" s="288"/>
      <c r="P328" s="282"/>
      <c r="R328" s="9"/>
      <c r="W328" s="164">
        <f t="shared" si="55"/>
        <v>0</v>
      </c>
      <c r="X328" s="501"/>
      <c r="AB328" s="9"/>
    </row>
    <row r="329" spans="1:28" x14ac:dyDescent="0.2">
      <c r="A329" s="12">
        <f t="shared" si="56"/>
        <v>3211</v>
      </c>
      <c r="C329" s="39"/>
      <c r="D329" s="171"/>
      <c r="E329" s="18"/>
      <c r="F329" s="18"/>
      <c r="G329" s="2"/>
      <c r="H329" s="9"/>
      <c r="I329" s="17"/>
      <c r="J329" s="96"/>
      <c r="K329" s="95"/>
      <c r="L329" s="95">
        <f t="shared" si="53"/>
        <v>0</v>
      </c>
      <c r="M329" s="92">
        <f t="shared" si="54"/>
        <v>0</v>
      </c>
      <c r="N329" s="288"/>
      <c r="P329" s="282"/>
      <c r="R329" s="9"/>
      <c r="W329" s="164">
        <f t="shared" si="55"/>
        <v>0</v>
      </c>
      <c r="X329" s="501"/>
      <c r="AB329" s="9"/>
    </row>
    <row r="330" spans="1:28" x14ac:dyDescent="0.2">
      <c r="A330" s="12">
        <f t="shared" si="56"/>
        <v>3212</v>
      </c>
      <c r="C330" s="39"/>
      <c r="D330" s="171"/>
      <c r="E330" s="18"/>
      <c r="F330" s="18"/>
      <c r="G330" s="2"/>
      <c r="H330" s="9"/>
      <c r="I330" s="17"/>
      <c r="J330" s="96"/>
      <c r="K330" s="95"/>
      <c r="L330" s="95">
        <f t="shared" si="53"/>
        <v>0</v>
      </c>
      <c r="M330" s="92">
        <f t="shared" si="54"/>
        <v>0</v>
      </c>
      <c r="N330" s="288"/>
      <c r="P330" s="282"/>
      <c r="R330" s="9"/>
      <c r="W330" s="164">
        <f t="shared" si="55"/>
        <v>0</v>
      </c>
      <c r="X330" s="501"/>
      <c r="AB330" s="9"/>
    </row>
    <row r="331" spans="1:28" x14ac:dyDescent="0.2">
      <c r="A331" s="12">
        <f t="shared" si="56"/>
        <v>3213</v>
      </c>
      <c r="C331" s="39"/>
      <c r="D331" s="171"/>
      <c r="E331" s="18"/>
      <c r="F331" s="18"/>
      <c r="G331" s="2"/>
      <c r="H331" s="9"/>
      <c r="I331" s="17"/>
      <c r="J331" s="300"/>
      <c r="K331" s="299"/>
      <c r="L331" s="95">
        <f t="shared" si="53"/>
        <v>0</v>
      </c>
      <c r="M331" s="92">
        <f t="shared" si="54"/>
        <v>0</v>
      </c>
      <c r="N331" s="288"/>
      <c r="P331" s="282"/>
      <c r="R331" s="9"/>
      <c r="W331" s="164">
        <f t="shared" si="55"/>
        <v>0</v>
      </c>
      <c r="X331" s="501"/>
      <c r="AB331" s="9"/>
    </row>
    <row r="332" spans="1:28" x14ac:dyDescent="0.2">
      <c r="A332" s="12">
        <f t="shared" si="56"/>
        <v>3214</v>
      </c>
      <c r="C332" s="39"/>
      <c r="D332" s="171"/>
      <c r="E332" s="18"/>
      <c r="F332" s="18"/>
      <c r="G332" s="2"/>
      <c r="H332" s="9"/>
      <c r="I332" s="17"/>
      <c r="J332" s="284"/>
      <c r="K332" s="93"/>
      <c r="L332" s="95">
        <f t="shared" si="53"/>
        <v>0</v>
      </c>
      <c r="M332" s="92">
        <f t="shared" si="54"/>
        <v>0</v>
      </c>
      <c r="N332" s="288"/>
      <c r="P332" s="282"/>
      <c r="R332" s="9"/>
      <c r="W332" s="164">
        <f t="shared" si="55"/>
        <v>0</v>
      </c>
      <c r="X332" s="501"/>
      <c r="AB332" s="9"/>
    </row>
    <row r="333" spans="1:28" x14ac:dyDescent="0.2">
      <c r="A333" s="12">
        <f t="shared" si="56"/>
        <v>3215</v>
      </c>
      <c r="C333" s="39"/>
      <c r="D333" s="171"/>
      <c r="E333" s="18"/>
      <c r="F333" s="18"/>
      <c r="G333" s="2"/>
      <c r="H333" s="9"/>
      <c r="I333" s="17"/>
      <c r="J333" s="96"/>
      <c r="K333" s="95"/>
      <c r="L333" s="95">
        <f t="shared" si="53"/>
        <v>0</v>
      </c>
      <c r="M333" s="92">
        <f t="shared" si="54"/>
        <v>0</v>
      </c>
      <c r="N333" s="288"/>
      <c r="P333" s="282"/>
      <c r="R333" s="9"/>
      <c r="W333" s="164">
        <f t="shared" si="55"/>
        <v>0</v>
      </c>
      <c r="X333" s="501"/>
      <c r="AB333" s="9"/>
    </row>
    <row r="334" spans="1:28" x14ac:dyDescent="0.2">
      <c r="C334" s="18"/>
      <c r="D334" s="23"/>
      <c r="E334" s="18"/>
      <c r="G334" s="18"/>
      <c r="H334" s="5"/>
      <c r="I334" s="6"/>
      <c r="J334" s="86"/>
      <c r="K334" s="168"/>
      <c r="L334" s="168"/>
      <c r="M334" s="108"/>
      <c r="N334" s="108"/>
      <c r="P334" s="282"/>
      <c r="R334" s="72"/>
      <c r="X334" s="498"/>
    </row>
    <row r="335" spans="1:28" x14ac:dyDescent="0.2">
      <c r="B335" s="106" t="s">
        <v>359</v>
      </c>
      <c r="C335" s="298"/>
      <c r="D335" s="82"/>
      <c r="E335" s="80"/>
      <c r="F335" s="80"/>
      <c r="G335" s="297"/>
      <c r="H335" s="105"/>
      <c r="I335" s="105" t="s">
        <v>79</v>
      </c>
      <c r="J335" s="243"/>
      <c r="K335" s="149">
        <f>SUM(K336:K344)</f>
        <v>0</v>
      </c>
      <c r="L335" s="149">
        <f>SUM(L336:L344)</f>
        <v>0</v>
      </c>
      <c r="M335" s="296">
        <f>SUM(M336:M344)</f>
        <v>0</v>
      </c>
      <c r="N335" s="296">
        <f>SUM(N336:N344)</f>
        <v>0</v>
      </c>
      <c r="P335" s="282"/>
      <c r="R335" s="9"/>
      <c r="V335" s="17"/>
      <c r="X335" s="498"/>
    </row>
    <row r="336" spans="1:28" ht="17" customHeight="1" x14ac:dyDescent="0.2">
      <c r="C336" s="18"/>
      <c r="D336" s="23"/>
      <c r="E336" s="39"/>
      <c r="F336" s="642" t="s">
        <v>358</v>
      </c>
      <c r="G336" s="643"/>
      <c r="H336" s="295"/>
      <c r="I336" s="294" t="s">
        <v>357</v>
      </c>
      <c r="J336" s="293" t="s">
        <v>356</v>
      </c>
      <c r="K336" s="93"/>
      <c r="L336" s="93"/>
      <c r="M336" s="288" t="s">
        <v>355</v>
      </c>
      <c r="N336" s="288"/>
      <c r="P336" s="292" t="s">
        <v>354</v>
      </c>
      <c r="Q336" s="291" t="s">
        <v>353</v>
      </c>
      <c r="R336" s="359"/>
      <c r="S336" s="543" t="s">
        <v>553</v>
      </c>
      <c r="T336" s="544" t="s">
        <v>554</v>
      </c>
      <c r="U336" s="545" t="s">
        <v>555</v>
      </c>
      <c r="V336" s="546" t="s">
        <v>556</v>
      </c>
      <c r="W336" s="547" t="s">
        <v>557</v>
      </c>
      <c r="X336" s="498"/>
    </row>
    <row r="337" spans="1:24" x14ac:dyDescent="0.2">
      <c r="A337" s="12">
        <v>3300</v>
      </c>
      <c r="B337" s="9" t="s">
        <v>272</v>
      </c>
      <c r="C337" s="18"/>
      <c r="D337" s="23"/>
      <c r="E337" s="18"/>
      <c r="F337" s="13"/>
      <c r="G337" s="2">
        <v>0</v>
      </c>
      <c r="H337" s="4"/>
      <c r="I337" s="17">
        <v>0</v>
      </c>
      <c r="J337" s="287"/>
      <c r="K337" s="95"/>
      <c r="L337" s="95">
        <f t="shared" ref="L337:L343" si="57">G337*I337</f>
        <v>0</v>
      </c>
      <c r="M337" s="92">
        <f t="shared" ref="M337:M343" si="58">K337+L337</f>
        <v>0</v>
      </c>
      <c r="N337" s="288"/>
      <c r="P337" s="282">
        <v>0</v>
      </c>
      <c r="Q337" s="1">
        <v>0</v>
      </c>
      <c r="R337" s="9"/>
      <c r="S337" s="1">
        <v>0</v>
      </c>
      <c r="T337" s="1">
        <v>0</v>
      </c>
      <c r="U337" s="1">
        <v>0</v>
      </c>
      <c r="V337" s="7">
        <v>0</v>
      </c>
      <c r="W337" s="164">
        <f t="shared" ref="W337:W343" si="59">U337*V337</f>
        <v>0</v>
      </c>
      <c r="X337" s="498"/>
    </row>
    <row r="338" spans="1:24" x14ac:dyDescent="0.2">
      <c r="A338" s="12">
        <f t="shared" ref="A338:A343" si="60">A337+1</f>
        <v>3301</v>
      </c>
      <c r="B338" s="9" t="s">
        <v>287</v>
      </c>
      <c r="C338" s="18"/>
      <c r="D338" s="23"/>
      <c r="E338" s="18"/>
      <c r="F338" s="13"/>
      <c r="G338" s="2"/>
      <c r="H338" s="4"/>
      <c r="I338" s="17"/>
      <c r="J338" s="287"/>
      <c r="K338" s="95"/>
      <c r="L338" s="95">
        <f t="shared" si="57"/>
        <v>0</v>
      </c>
      <c r="M338" s="92">
        <f t="shared" si="58"/>
        <v>0</v>
      </c>
      <c r="N338" s="288"/>
      <c r="P338" s="282"/>
      <c r="Q338" s="290">
        <f>G338</f>
        <v>0</v>
      </c>
      <c r="R338" s="9"/>
      <c r="W338" s="164">
        <f t="shared" si="59"/>
        <v>0</v>
      </c>
      <c r="X338" s="498"/>
    </row>
    <row r="339" spans="1:24" x14ac:dyDescent="0.2">
      <c r="A339" s="12">
        <f t="shared" si="60"/>
        <v>3302</v>
      </c>
      <c r="B339" s="9" t="s">
        <v>352</v>
      </c>
      <c r="C339" s="18"/>
      <c r="D339" s="23"/>
      <c r="E339" s="18"/>
      <c r="F339" s="22"/>
      <c r="G339" s="2"/>
      <c r="H339" s="4"/>
      <c r="I339" s="17"/>
      <c r="J339" s="287"/>
      <c r="K339" s="95"/>
      <c r="L339" s="95">
        <f t="shared" si="57"/>
        <v>0</v>
      </c>
      <c r="M339" s="92">
        <f t="shared" si="58"/>
        <v>0</v>
      </c>
      <c r="N339" s="288"/>
      <c r="P339" s="282"/>
      <c r="Q339" s="289"/>
      <c r="R339" s="9"/>
      <c r="W339" s="164">
        <f t="shared" si="59"/>
        <v>0</v>
      </c>
      <c r="X339" s="498"/>
    </row>
    <row r="340" spans="1:24" x14ac:dyDescent="0.2">
      <c r="A340" s="12">
        <f t="shared" si="60"/>
        <v>3303</v>
      </c>
      <c r="B340" s="9" t="s">
        <v>351</v>
      </c>
      <c r="C340" s="18"/>
      <c r="D340" s="23"/>
      <c r="E340" s="18"/>
      <c r="F340" s="22"/>
      <c r="G340" s="2"/>
      <c r="H340" s="4"/>
      <c r="I340" s="17"/>
      <c r="J340" s="287"/>
      <c r="K340" s="95"/>
      <c r="L340" s="95">
        <f t="shared" si="57"/>
        <v>0</v>
      </c>
      <c r="M340" s="92">
        <f t="shared" si="58"/>
        <v>0</v>
      </c>
      <c r="N340" s="288"/>
      <c r="P340" s="282"/>
      <c r="Q340" s="289"/>
      <c r="R340" s="9"/>
      <c r="W340" s="164">
        <f t="shared" si="59"/>
        <v>0</v>
      </c>
      <c r="X340" s="498"/>
    </row>
    <row r="341" spans="1:24" x14ac:dyDescent="0.2">
      <c r="A341" s="12">
        <f t="shared" si="60"/>
        <v>3304</v>
      </c>
      <c r="B341" s="9" t="s">
        <v>350</v>
      </c>
      <c r="C341" s="18"/>
      <c r="D341" s="23"/>
      <c r="E341" s="18"/>
      <c r="F341" s="22"/>
      <c r="G341" s="2"/>
      <c r="H341" s="4"/>
      <c r="I341" s="17"/>
      <c r="J341" s="287"/>
      <c r="K341" s="95"/>
      <c r="L341" s="95">
        <f t="shared" si="57"/>
        <v>0</v>
      </c>
      <c r="M341" s="92">
        <f t="shared" si="58"/>
        <v>0</v>
      </c>
      <c r="N341" s="288"/>
      <c r="P341" s="282"/>
      <c r="R341" s="9"/>
      <c r="W341" s="164">
        <f t="shared" si="59"/>
        <v>0</v>
      </c>
      <c r="X341" s="498"/>
    </row>
    <row r="342" spans="1:24" x14ac:dyDescent="0.2">
      <c r="A342" s="12">
        <f t="shared" si="60"/>
        <v>3305</v>
      </c>
      <c r="B342" s="9" t="s">
        <v>349</v>
      </c>
      <c r="C342" s="18"/>
      <c r="D342" s="23"/>
      <c r="E342" s="18"/>
      <c r="F342" s="22"/>
      <c r="G342" s="2"/>
      <c r="H342" s="4"/>
      <c r="I342" s="17"/>
      <c r="J342" s="287"/>
      <c r="K342" s="95"/>
      <c r="L342" s="95">
        <f t="shared" si="57"/>
        <v>0</v>
      </c>
      <c r="M342" s="92">
        <f t="shared" si="58"/>
        <v>0</v>
      </c>
      <c r="N342" s="288"/>
      <c r="P342" s="282"/>
      <c r="R342" s="9"/>
      <c r="W342" s="164">
        <f t="shared" si="59"/>
        <v>0</v>
      </c>
      <c r="X342" s="498"/>
    </row>
    <row r="343" spans="1:24" x14ac:dyDescent="0.2">
      <c r="A343" s="12">
        <f t="shared" si="60"/>
        <v>3306</v>
      </c>
      <c r="C343" s="18"/>
      <c r="D343" s="23"/>
      <c r="E343" s="18"/>
      <c r="F343" s="22"/>
      <c r="G343" s="2"/>
      <c r="H343" s="4"/>
      <c r="I343" s="17"/>
      <c r="J343" s="287"/>
      <c r="K343" s="95"/>
      <c r="L343" s="95">
        <f t="shared" si="57"/>
        <v>0</v>
      </c>
      <c r="M343" s="92">
        <f t="shared" si="58"/>
        <v>0</v>
      </c>
      <c r="N343" s="288"/>
      <c r="P343" s="282"/>
      <c r="R343" s="9"/>
      <c r="W343" s="164">
        <f t="shared" si="59"/>
        <v>0</v>
      </c>
      <c r="X343" s="498"/>
    </row>
    <row r="344" spans="1:24" x14ac:dyDescent="0.2">
      <c r="C344" s="18"/>
      <c r="D344" s="23"/>
      <c r="E344" s="18"/>
      <c r="F344" s="22"/>
      <c r="G344" s="2"/>
      <c r="H344" s="4"/>
      <c r="I344" s="17"/>
      <c r="J344" s="287"/>
      <c r="K344" s="95"/>
      <c r="L344" s="95"/>
      <c r="M344" s="92"/>
      <c r="N344" s="92"/>
      <c r="P344" s="282"/>
      <c r="R344" s="9"/>
      <c r="X344" s="498"/>
    </row>
    <row r="345" spans="1:24" x14ac:dyDescent="0.2">
      <c r="A345" s="107"/>
      <c r="B345" s="106" t="s">
        <v>348</v>
      </c>
      <c r="C345" s="49"/>
      <c r="D345" s="82"/>
      <c r="E345" s="49"/>
      <c r="F345" s="286"/>
      <c r="G345" s="49"/>
      <c r="H345" s="105"/>
      <c r="I345" s="105" t="s">
        <v>79</v>
      </c>
      <c r="J345" s="104"/>
      <c r="K345" s="103">
        <f>SUM(K346:K348)</f>
        <v>0</v>
      </c>
      <c r="L345" s="103">
        <f>SUM(L346:L348)</f>
        <v>0</v>
      </c>
      <c r="M345" s="158">
        <f>SUM(M346:M348)</f>
        <v>0</v>
      </c>
      <c r="N345" s="158">
        <f>SUM(N346:N348)</f>
        <v>0</v>
      </c>
      <c r="O345" s="110"/>
      <c r="P345" s="282"/>
      <c r="Q345" s="101"/>
      <c r="R345" s="72"/>
      <c r="S345" s="101"/>
      <c r="T345" s="101"/>
      <c r="U345" s="101"/>
      <c r="V345" s="187"/>
      <c r="W345" s="415"/>
      <c r="X345" s="498"/>
    </row>
    <row r="346" spans="1:24" x14ac:dyDescent="0.2">
      <c r="A346" s="107"/>
      <c r="B346" s="72"/>
      <c r="C346" s="121"/>
      <c r="D346" s="75"/>
      <c r="E346" s="121"/>
      <c r="F346" s="285"/>
      <c r="G346" s="121"/>
      <c r="H346" s="19"/>
      <c r="I346" s="119"/>
      <c r="J346" s="284"/>
      <c r="K346" s="93"/>
      <c r="L346" s="93"/>
      <c r="M346" s="256"/>
      <c r="N346" s="256"/>
      <c r="P346" s="282"/>
      <c r="Q346" s="101"/>
      <c r="R346" s="72"/>
      <c r="S346" s="101"/>
      <c r="T346" s="101"/>
      <c r="U346" s="101"/>
      <c r="V346" s="187"/>
      <c r="W346" s="415"/>
      <c r="X346" s="498"/>
    </row>
    <row r="347" spans="1:24" x14ac:dyDescent="0.2">
      <c r="A347" s="12">
        <v>3400</v>
      </c>
      <c r="B347" s="9" t="s">
        <v>50</v>
      </c>
      <c r="C347" s="18"/>
      <c r="D347" s="23"/>
      <c r="E347" s="18"/>
      <c r="F347" s="22"/>
      <c r="G347" s="18"/>
      <c r="H347" s="5"/>
      <c r="I347" s="16"/>
      <c r="J347" s="115"/>
      <c r="K347" s="114">
        <v>0</v>
      </c>
      <c r="L347" s="114"/>
      <c r="M347" s="92">
        <f>K347+L347</f>
        <v>0</v>
      </c>
      <c r="N347" s="92"/>
      <c r="P347" s="282"/>
      <c r="R347" s="9"/>
      <c r="X347" s="498"/>
    </row>
    <row r="348" spans="1:24" x14ac:dyDescent="0.2">
      <c r="C348" s="18"/>
      <c r="D348" s="23"/>
      <c r="E348" s="18"/>
      <c r="G348" s="18"/>
      <c r="H348" s="5"/>
      <c r="I348" s="6"/>
      <c r="J348" s="283"/>
      <c r="K348" s="95"/>
      <c r="L348" s="95"/>
      <c r="M348" s="92"/>
      <c r="N348" s="92"/>
      <c r="P348" s="282"/>
      <c r="R348" s="72"/>
      <c r="X348" s="498"/>
    </row>
    <row r="349" spans="1:24" ht="17" thickBot="1" x14ac:dyDescent="0.25">
      <c r="A349" s="107"/>
      <c r="B349" s="72"/>
      <c r="C349" s="121"/>
      <c r="D349" s="75"/>
      <c r="E349" s="267"/>
      <c r="F349" s="90"/>
      <c r="G349" s="90"/>
      <c r="H349" s="274"/>
      <c r="I349" s="274" t="s">
        <v>347</v>
      </c>
      <c r="J349" s="214"/>
      <c r="K349" s="87">
        <f>K302+K316+K335+K345</f>
        <v>0</v>
      </c>
      <c r="L349" s="87">
        <f>L302+L316+L335+L345</f>
        <v>0</v>
      </c>
      <c r="M349" s="87">
        <f>M302+M316+M335+M345</f>
        <v>0</v>
      </c>
      <c r="N349" s="87">
        <f>N302+N316+N335+N345</f>
        <v>0</v>
      </c>
      <c r="P349" s="282"/>
      <c r="Q349" s="101"/>
      <c r="R349" s="9"/>
      <c r="S349" s="101"/>
      <c r="T349" s="101"/>
      <c r="U349" s="101"/>
      <c r="V349" s="187"/>
      <c r="W349" s="415"/>
      <c r="X349" s="498"/>
    </row>
    <row r="350" spans="1:24" ht="17" thickBot="1" x14ac:dyDescent="0.25">
      <c r="A350" s="212"/>
      <c r="B350" s="211"/>
      <c r="C350" s="209"/>
      <c r="D350" s="210"/>
      <c r="E350" s="209"/>
      <c r="F350" s="147"/>
      <c r="G350" s="147"/>
      <c r="H350" s="208"/>
      <c r="I350" s="207"/>
      <c r="J350" s="206"/>
      <c r="K350" s="205"/>
      <c r="L350" s="205"/>
      <c r="M350" s="205"/>
      <c r="N350" s="205"/>
      <c r="Q350" s="101"/>
      <c r="R350" s="101"/>
      <c r="S350" s="101"/>
      <c r="T350" s="101"/>
      <c r="U350" s="101"/>
      <c r="V350" s="187"/>
      <c r="W350" s="187"/>
      <c r="X350" s="498"/>
    </row>
    <row r="351" spans="1:24" x14ac:dyDescent="0.2">
      <c r="C351" s="18"/>
      <c r="D351" s="23"/>
      <c r="E351" s="18"/>
      <c r="F351" s="24"/>
      <c r="G351" s="26"/>
      <c r="H351" s="5"/>
      <c r="I351" s="86"/>
      <c r="J351" s="94"/>
      <c r="K351" s="138"/>
      <c r="L351" s="138"/>
      <c r="M351" s="204"/>
      <c r="N351" s="204"/>
      <c r="X351" s="498"/>
    </row>
    <row r="352" spans="1:24" ht="40" x14ac:dyDescent="0.2">
      <c r="A352" s="107" t="s">
        <v>346</v>
      </c>
      <c r="B352" s="72" t="s">
        <v>345</v>
      </c>
      <c r="C352" s="121"/>
      <c r="D352" s="75"/>
      <c r="E352" s="121"/>
      <c r="F352" s="136"/>
      <c r="G352" s="120"/>
      <c r="H352" s="85"/>
      <c r="I352" s="86"/>
      <c r="J352" s="135"/>
      <c r="K352" s="134" t="s">
        <v>38</v>
      </c>
      <c r="L352" s="133" t="s">
        <v>37</v>
      </c>
      <c r="M352" s="132" t="s">
        <v>36</v>
      </c>
      <c r="N352" s="131" t="s">
        <v>520</v>
      </c>
      <c r="Q352" s="101"/>
      <c r="R352" s="101"/>
      <c r="S352" s="101"/>
      <c r="T352" s="101"/>
      <c r="U352" s="101"/>
      <c r="V352" s="187"/>
      <c r="W352" s="415"/>
      <c r="X352" s="498"/>
    </row>
    <row r="353" spans="1:29" x14ac:dyDescent="0.2">
      <c r="A353" s="107"/>
      <c r="B353" s="106" t="s">
        <v>344</v>
      </c>
      <c r="C353" s="49"/>
      <c r="D353" s="82"/>
      <c r="E353" s="49"/>
      <c r="F353" s="130"/>
      <c r="G353" s="81"/>
      <c r="H353" s="105"/>
      <c r="I353" s="105" t="s">
        <v>79</v>
      </c>
      <c r="J353" s="243"/>
      <c r="K353" s="149">
        <f>SUM(K354:K362)</f>
        <v>0</v>
      </c>
      <c r="L353" s="149">
        <f>SUM(L354:L362)</f>
        <v>0</v>
      </c>
      <c r="M353" s="255">
        <f>SUM(M354:M362)</f>
        <v>0</v>
      </c>
      <c r="N353" s="255">
        <f>SUM(N354:N362)</f>
        <v>0</v>
      </c>
      <c r="O353" s="110"/>
      <c r="Q353" s="101"/>
      <c r="R353" s="101"/>
      <c r="S353" s="101"/>
      <c r="T353" s="101"/>
      <c r="U353" s="101"/>
      <c r="V353" s="187"/>
      <c r="W353" s="415"/>
      <c r="X353" s="498"/>
    </row>
    <row r="354" spans="1:29" x14ac:dyDescent="0.2">
      <c r="C354" s="18"/>
      <c r="D354" s="23"/>
      <c r="E354" s="18"/>
      <c r="F354" s="97" t="s">
        <v>343</v>
      </c>
      <c r="G354" s="26"/>
      <c r="H354" s="5"/>
      <c r="I354" s="276" t="s">
        <v>342</v>
      </c>
      <c r="J354" s="94"/>
      <c r="K354" s="93"/>
      <c r="L354" s="93"/>
      <c r="M354" s="92"/>
      <c r="N354" s="92"/>
      <c r="X354" s="498"/>
    </row>
    <row r="355" spans="1:29" x14ac:dyDescent="0.2">
      <c r="A355" s="12">
        <v>4100</v>
      </c>
      <c r="B355" s="9" t="s">
        <v>341</v>
      </c>
      <c r="C355" s="281">
        <v>6.4</v>
      </c>
      <c r="D355" s="23" t="s">
        <v>4</v>
      </c>
      <c r="E355" s="18" t="s">
        <v>76</v>
      </c>
      <c r="F355" s="276">
        <f>L295+L349-L338-L347</f>
        <v>0</v>
      </c>
      <c r="G355" s="171" t="s">
        <v>333</v>
      </c>
      <c r="H355" s="5"/>
      <c r="I355" s="276" t="e">
        <f>#REF!+#REF!-#REF!-#REF!</f>
        <v>#REF!</v>
      </c>
      <c r="J355" s="96"/>
      <c r="K355" s="95"/>
      <c r="L355" s="95">
        <f>ROUND((F355*C355%)*2,1)/2</f>
        <v>0</v>
      </c>
      <c r="M355" s="92">
        <f t="shared" ref="M355:M360" si="61">K355+L355</f>
        <v>0</v>
      </c>
      <c r="N355" s="92"/>
      <c r="X355" s="498"/>
    </row>
    <row r="356" spans="1:29" x14ac:dyDescent="0.2">
      <c r="A356" s="12">
        <f t="shared" ref="A356:A361" si="62">A355+1</f>
        <v>4101</v>
      </c>
      <c r="B356" s="9" t="s">
        <v>340</v>
      </c>
      <c r="C356" s="281">
        <v>2</v>
      </c>
      <c r="D356" s="23" t="s">
        <v>4</v>
      </c>
      <c r="E356" s="18" t="s">
        <v>76</v>
      </c>
      <c r="F356" s="276">
        <f>L355*2</f>
        <v>0</v>
      </c>
      <c r="G356" s="9" t="s">
        <v>339</v>
      </c>
      <c r="H356" s="5"/>
      <c r="I356" s="276" t="e">
        <f>#REF!*2</f>
        <v>#REF!</v>
      </c>
      <c r="J356" s="96"/>
      <c r="K356" s="95"/>
      <c r="L356" s="95">
        <f>ROUND((F356*C356%)*2,1)/2</f>
        <v>0</v>
      </c>
      <c r="M356" s="92">
        <f t="shared" si="61"/>
        <v>0</v>
      </c>
      <c r="N356" s="92"/>
      <c r="X356" s="640" t="s">
        <v>579</v>
      </c>
      <c r="Y356" s="638"/>
      <c r="Z356" s="638"/>
      <c r="AA356" s="638"/>
      <c r="AB356" s="638"/>
      <c r="AC356" s="638"/>
    </row>
    <row r="357" spans="1:29" x14ac:dyDescent="0.2">
      <c r="A357" s="12">
        <f t="shared" si="62"/>
        <v>4102</v>
      </c>
      <c r="B357" s="9" t="s">
        <v>338</v>
      </c>
      <c r="C357" s="281">
        <v>1.5</v>
      </c>
      <c r="D357" s="23" t="s">
        <v>4</v>
      </c>
      <c r="E357" s="18" t="s">
        <v>76</v>
      </c>
      <c r="F357" s="276">
        <f>F355</f>
        <v>0</v>
      </c>
      <c r="G357" s="171" t="s">
        <v>333</v>
      </c>
      <c r="H357" s="5"/>
      <c r="I357" s="276" t="e">
        <f>I355</f>
        <v>#REF!</v>
      </c>
      <c r="J357" s="96"/>
      <c r="K357" s="95"/>
      <c r="L357" s="254">
        <f>ROUND(($F$357*$C$357%)*2,1)/2</f>
        <v>0</v>
      </c>
      <c r="M357" s="92">
        <f t="shared" si="61"/>
        <v>0</v>
      </c>
      <c r="N357" s="92"/>
      <c r="O357" s="1"/>
      <c r="P357" s="1"/>
      <c r="Q357" s="9"/>
      <c r="R357" s="9"/>
      <c r="S357" s="9"/>
      <c r="V357" s="86"/>
      <c r="W357" s="307"/>
      <c r="X357" s="639"/>
      <c r="Y357" s="638"/>
      <c r="Z357" s="638"/>
      <c r="AA357" s="638"/>
      <c r="AB357" s="638"/>
      <c r="AC357" s="638"/>
    </row>
    <row r="358" spans="1:29" x14ac:dyDescent="0.2">
      <c r="A358" s="12">
        <f t="shared" si="62"/>
        <v>4103</v>
      </c>
      <c r="B358" s="9" t="s">
        <v>337</v>
      </c>
      <c r="C358" s="281">
        <v>6</v>
      </c>
      <c r="D358" s="23" t="s">
        <v>4</v>
      </c>
      <c r="E358" s="18" t="s">
        <v>76</v>
      </c>
      <c r="F358" s="276">
        <f>L295+L302</f>
        <v>0</v>
      </c>
      <c r="G358" s="171" t="s">
        <v>336</v>
      </c>
      <c r="H358" s="5"/>
      <c r="I358" s="276" t="e">
        <f>#REF!+#REF!</f>
        <v>#REF!</v>
      </c>
      <c r="J358" s="96"/>
      <c r="K358" s="95"/>
      <c r="L358" s="95">
        <f>ROUND(($F$358*$C$358%)*2,1)/2</f>
        <v>0</v>
      </c>
      <c r="M358" s="92">
        <f t="shared" si="61"/>
        <v>0</v>
      </c>
      <c r="N358" s="92"/>
      <c r="X358" s="639"/>
      <c r="Y358" s="638"/>
      <c r="Z358" s="638"/>
      <c r="AA358" s="638"/>
      <c r="AB358" s="638"/>
      <c r="AC358" s="638"/>
    </row>
    <row r="359" spans="1:29" x14ac:dyDescent="0.2">
      <c r="A359" s="12">
        <f t="shared" si="62"/>
        <v>4104</v>
      </c>
      <c r="B359" s="9" t="s">
        <v>335</v>
      </c>
      <c r="C359" s="281">
        <v>0.89</v>
      </c>
      <c r="D359" s="23" t="s">
        <v>4</v>
      </c>
      <c r="E359" s="18" t="s">
        <v>76</v>
      </c>
      <c r="F359" s="276">
        <f>L295+L349</f>
        <v>0</v>
      </c>
      <c r="G359" s="171"/>
      <c r="H359" s="5"/>
      <c r="I359" s="276" t="e">
        <f>#REF!+#REF!</f>
        <v>#REF!</v>
      </c>
      <c r="J359" s="96"/>
      <c r="K359" s="95"/>
      <c r="L359" s="95">
        <f>ROUND(($F$359*$C$359%)*2,1)/2</f>
        <v>0</v>
      </c>
      <c r="M359" s="92">
        <f t="shared" si="61"/>
        <v>0</v>
      </c>
      <c r="N359" s="92"/>
      <c r="X359" s="639"/>
      <c r="Y359" s="638"/>
      <c r="Z359" s="638"/>
      <c r="AA359" s="638"/>
      <c r="AB359" s="638"/>
      <c r="AC359" s="638"/>
    </row>
    <row r="360" spans="1:29" x14ac:dyDescent="0.2">
      <c r="A360" s="12">
        <f t="shared" si="62"/>
        <v>4105</v>
      </c>
      <c r="B360" s="9" t="s">
        <v>334</v>
      </c>
      <c r="C360" s="281">
        <v>1.84</v>
      </c>
      <c r="D360" s="23" t="s">
        <v>4</v>
      </c>
      <c r="E360" s="18" t="s">
        <v>76</v>
      </c>
      <c r="F360" s="276">
        <f>F355</f>
        <v>0</v>
      </c>
      <c r="G360" s="171" t="s">
        <v>333</v>
      </c>
      <c r="H360" s="5"/>
      <c r="I360" s="276" t="e">
        <f>I355</f>
        <v>#REF!</v>
      </c>
      <c r="J360" s="96"/>
      <c r="K360" s="95"/>
      <c r="L360" s="280">
        <f>ROUND(($F$360*$C$360%)*2,1)/2</f>
        <v>0</v>
      </c>
      <c r="M360" s="92">
        <f t="shared" si="61"/>
        <v>0</v>
      </c>
      <c r="N360" s="92"/>
      <c r="O360" s="278"/>
      <c r="P360" s="199"/>
      <c r="V360" s="86"/>
      <c r="W360" s="307"/>
      <c r="X360" s="639"/>
      <c r="Y360" s="638"/>
      <c r="Z360" s="638"/>
      <c r="AA360" s="638"/>
      <c r="AB360" s="638"/>
      <c r="AC360" s="638"/>
    </row>
    <row r="361" spans="1:29" x14ac:dyDescent="0.2">
      <c r="A361" s="12">
        <f t="shared" si="62"/>
        <v>4106</v>
      </c>
      <c r="C361" s="279"/>
      <c r="D361" s="23"/>
      <c r="E361" s="18"/>
      <c r="F361" s="276"/>
      <c r="G361" s="171"/>
      <c r="H361" s="5"/>
      <c r="I361" s="9"/>
      <c r="J361" s="96"/>
      <c r="K361" s="95"/>
      <c r="L361" s="95"/>
      <c r="M361" s="92"/>
      <c r="N361" s="92"/>
      <c r="O361" s="278"/>
      <c r="P361" s="199"/>
      <c r="V361" s="86"/>
      <c r="W361" s="307"/>
      <c r="X361" s="641" t="s">
        <v>580</v>
      </c>
      <c r="Y361" s="638"/>
      <c r="Z361" s="638"/>
      <c r="AA361" s="638"/>
      <c r="AB361" s="638"/>
      <c r="AC361" s="638"/>
    </row>
    <row r="362" spans="1:29" x14ac:dyDescent="0.2">
      <c r="C362" s="9"/>
      <c r="D362" s="9"/>
      <c r="E362" s="9"/>
      <c r="G362" s="9"/>
      <c r="H362" s="9"/>
      <c r="I362" s="9"/>
      <c r="J362" s="162"/>
      <c r="K362" s="95"/>
      <c r="L362" s="95"/>
      <c r="M362" s="92"/>
      <c r="N362" s="92"/>
      <c r="O362" s="9"/>
      <c r="P362" s="1"/>
      <c r="Q362" s="9"/>
      <c r="R362" s="9"/>
      <c r="S362" s="9"/>
      <c r="T362" s="9"/>
      <c r="U362" s="9"/>
      <c r="V362" s="9"/>
      <c r="W362" s="97"/>
      <c r="X362" s="639"/>
      <c r="Y362" s="638"/>
      <c r="Z362" s="638"/>
      <c r="AA362" s="638"/>
      <c r="AB362" s="638"/>
      <c r="AC362" s="638"/>
    </row>
    <row r="363" spans="1:29" x14ac:dyDescent="0.2">
      <c r="B363" s="106" t="s">
        <v>332</v>
      </c>
      <c r="C363" s="83"/>
      <c r="D363" s="153"/>
      <c r="E363" s="83"/>
      <c r="F363" s="152"/>
      <c r="G363" s="80"/>
      <c r="H363" s="105"/>
      <c r="I363" s="105" t="s">
        <v>79</v>
      </c>
      <c r="J363" s="243"/>
      <c r="K363" s="149">
        <f>SUM(K364:K368)</f>
        <v>0</v>
      </c>
      <c r="L363" s="149">
        <f>SUM(L364:L368)</f>
        <v>0</v>
      </c>
      <c r="M363" s="255">
        <f>SUM(M364:M368)</f>
        <v>0</v>
      </c>
      <c r="N363" s="255">
        <f>SUM(N364:N368)</f>
        <v>0</v>
      </c>
      <c r="O363" s="110"/>
      <c r="Q363" s="101"/>
      <c r="R363" s="101"/>
      <c r="S363" s="101"/>
      <c r="T363" s="101"/>
      <c r="U363" s="101"/>
      <c r="X363" s="581"/>
      <c r="Y363" s="9"/>
      <c r="AA363" s="9"/>
      <c r="AB363" s="9"/>
    </row>
    <row r="364" spans="1:29" x14ac:dyDescent="0.2">
      <c r="A364" s="12">
        <v>4200</v>
      </c>
      <c r="B364" s="9" t="s">
        <v>331</v>
      </c>
      <c r="C364" s="277">
        <v>0</v>
      </c>
      <c r="D364" s="23" t="s">
        <v>4</v>
      </c>
      <c r="E364" s="18" t="s">
        <v>76</v>
      </c>
      <c r="F364" s="276">
        <f>K63</f>
        <v>0</v>
      </c>
      <c r="G364" s="9"/>
      <c r="H364" s="120"/>
      <c r="I364" s="240"/>
      <c r="J364" s="96"/>
      <c r="K364" s="95">
        <f>ROUND((C364*F364%)*2,1)/2</f>
        <v>0</v>
      </c>
      <c r="L364" s="95"/>
      <c r="M364" s="275">
        <f>K364+L364</f>
        <v>0</v>
      </c>
      <c r="N364" s="275"/>
      <c r="Q364" s="101"/>
      <c r="R364" s="101"/>
      <c r="S364" s="101"/>
      <c r="T364" s="101"/>
      <c r="U364" s="101"/>
      <c r="X364" s="646" t="s">
        <v>581</v>
      </c>
      <c r="Y364" s="638"/>
      <c r="Z364" s="638"/>
      <c r="AA364" s="638"/>
      <c r="AB364" s="638"/>
      <c r="AC364" s="638"/>
    </row>
    <row r="365" spans="1:29" x14ac:dyDescent="0.2">
      <c r="A365" s="12">
        <f>A364+1</f>
        <v>4201</v>
      </c>
      <c r="B365" s="9" t="s">
        <v>330</v>
      </c>
      <c r="C365" s="277">
        <v>0</v>
      </c>
      <c r="D365" s="23" t="s">
        <v>4</v>
      </c>
      <c r="E365" s="18" t="s">
        <v>76</v>
      </c>
      <c r="F365" s="276">
        <f>K302+K316+K335</f>
        <v>0</v>
      </c>
      <c r="G365" s="9"/>
      <c r="H365" s="120"/>
      <c r="I365" s="240"/>
      <c r="J365" s="96"/>
      <c r="K365" s="95">
        <f>ROUND((C365*F365%)*2,1)/2</f>
        <v>0</v>
      </c>
      <c r="L365" s="95"/>
      <c r="M365" s="275">
        <f>K365+L365</f>
        <v>0</v>
      </c>
      <c r="N365" s="275"/>
      <c r="Q365" s="101"/>
      <c r="R365" s="101"/>
      <c r="S365" s="101"/>
      <c r="T365" s="101"/>
      <c r="U365" s="101"/>
      <c r="X365" s="639"/>
      <c r="Y365" s="638"/>
      <c r="Z365" s="638"/>
      <c r="AA365" s="638"/>
      <c r="AB365" s="638"/>
      <c r="AC365" s="638"/>
    </row>
    <row r="366" spans="1:29" x14ac:dyDescent="0.2">
      <c r="A366" s="12">
        <f>A365+1</f>
        <v>4202</v>
      </c>
      <c r="B366" s="9" t="s">
        <v>329</v>
      </c>
      <c r="C366" s="277">
        <v>0</v>
      </c>
      <c r="D366" s="23" t="s">
        <v>4</v>
      </c>
      <c r="E366" s="18" t="s">
        <v>76</v>
      </c>
      <c r="F366" s="276">
        <f>K295</f>
        <v>0</v>
      </c>
      <c r="G366" s="9"/>
      <c r="H366" s="120"/>
      <c r="I366" s="240"/>
      <c r="J366" s="96"/>
      <c r="K366" s="95">
        <f>ROUND((C366*F366%)*2,1)/2</f>
        <v>0</v>
      </c>
      <c r="L366" s="95"/>
      <c r="M366" s="275">
        <f>K366+L366</f>
        <v>0</v>
      </c>
      <c r="N366" s="275"/>
      <c r="Q366" s="101"/>
      <c r="R366" s="101"/>
      <c r="S366" s="101"/>
      <c r="T366" s="101"/>
      <c r="U366" s="101"/>
      <c r="X366" s="498"/>
    </row>
    <row r="367" spans="1:29" x14ac:dyDescent="0.2">
      <c r="A367" s="12">
        <f>A366+1</f>
        <v>4203</v>
      </c>
      <c r="C367" s="18"/>
      <c r="D367" s="23"/>
      <c r="E367" s="18"/>
      <c r="F367" s="24"/>
      <c r="G367" s="9"/>
      <c r="H367" s="120"/>
      <c r="I367" s="240"/>
      <c r="J367" s="96"/>
      <c r="K367" s="95">
        <f>ROUND((C367*F367%)*2,1)/2</f>
        <v>0</v>
      </c>
      <c r="L367" s="95"/>
      <c r="M367" s="275">
        <f>K367+L367</f>
        <v>0</v>
      </c>
      <c r="N367" s="275"/>
      <c r="Q367" s="101"/>
      <c r="R367" s="101"/>
      <c r="S367" s="101"/>
      <c r="T367" s="101"/>
      <c r="U367" s="101"/>
      <c r="X367" s="498"/>
    </row>
    <row r="368" spans="1:29" x14ac:dyDescent="0.2">
      <c r="C368" s="18"/>
      <c r="D368" s="23"/>
      <c r="E368" s="18"/>
      <c r="F368" s="24"/>
      <c r="G368" s="9"/>
      <c r="H368" s="120"/>
      <c r="I368" s="240"/>
      <c r="J368" s="245"/>
      <c r="K368" s="244"/>
      <c r="L368" s="244"/>
      <c r="M368" s="256"/>
      <c r="N368" s="256"/>
      <c r="Q368" s="101"/>
      <c r="R368" s="101"/>
      <c r="S368" s="101"/>
      <c r="T368" s="101"/>
      <c r="U368" s="101"/>
      <c r="X368" s="498"/>
    </row>
    <row r="369" spans="1:24" ht="17" thickBot="1" x14ac:dyDescent="0.25">
      <c r="C369" s="18"/>
      <c r="D369" s="23"/>
      <c r="E369" s="91"/>
      <c r="F369" s="216"/>
      <c r="G369" s="90"/>
      <c r="H369" s="274"/>
      <c r="I369" s="274" t="s">
        <v>328</v>
      </c>
      <c r="J369" s="214"/>
      <c r="K369" s="87">
        <f>K353+K363</f>
        <v>0</v>
      </c>
      <c r="L369" s="87">
        <f>L353+L363</f>
        <v>0</v>
      </c>
      <c r="M369" s="87">
        <f>M353+M363</f>
        <v>0</v>
      </c>
      <c r="N369" s="87">
        <f>N353+N363</f>
        <v>0</v>
      </c>
      <c r="Q369" s="101"/>
      <c r="R369" s="101"/>
      <c r="S369" s="101"/>
      <c r="T369" s="101"/>
      <c r="U369" s="101"/>
      <c r="X369" s="498"/>
    </row>
    <row r="370" spans="1:24" ht="17" thickBot="1" x14ac:dyDescent="0.25">
      <c r="A370" s="212"/>
      <c r="B370" s="211"/>
      <c r="C370" s="209"/>
      <c r="D370" s="210"/>
      <c r="E370" s="209"/>
      <c r="F370" s="147"/>
      <c r="G370" s="147"/>
      <c r="H370" s="208"/>
      <c r="I370" s="207"/>
      <c r="J370" s="206"/>
      <c r="K370" s="205"/>
      <c r="L370" s="205"/>
      <c r="M370" s="205"/>
      <c r="N370" s="205"/>
      <c r="Q370" s="101"/>
      <c r="R370" s="101"/>
      <c r="S370" s="101"/>
      <c r="T370" s="101"/>
      <c r="U370" s="101"/>
      <c r="W370" s="7"/>
      <c r="X370" s="498"/>
    </row>
    <row r="371" spans="1:24" x14ac:dyDescent="0.2">
      <c r="C371" s="18"/>
      <c r="D371" s="23"/>
      <c r="E371" s="18"/>
      <c r="F371" s="24"/>
      <c r="G371" s="26"/>
      <c r="H371" s="5"/>
      <c r="I371" s="86"/>
      <c r="J371" s="94"/>
      <c r="K371" s="138"/>
      <c r="L371" s="138"/>
      <c r="M371" s="204"/>
      <c r="N371" s="204"/>
      <c r="Q371" s="101"/>
      <c r="R371" s="101"/>
      <c r="S371" s="101"/>
      <c r="T371" s="101"/>
      <c r="U371" s="101"/>
      <c r="X371" s="498"/>
    </row>
    <row r="372" spans="1:24" ht="40" x14ac:dyDescent="0.2">
      <c r="A372" s="107" t="s">
        <v>327</v>
      </c>
      <c r="B372" s="72" t="s">
        <v>326</v>
      </c>
      <c r="C372" s="273"/>
      <c r="D372" s="75"/>
      <c r="E372" s="121"/>
      <c r="F372" s="72"/>
      <c r="G372" s="203"/>
      <c r="H372" s="85"/>
      <c r="I372" s="86"/>
      <c r="J372" s="135"/>
      <c r="K372" s="134" t="s">
        <v>38</v>
      </c>
      <c r="L372" s="133" t="s">
        <v>37</v>
      </c>
      <c r="M372" s="132" t="s">
        <v>36</v>
      </c>
      <c r="N372" s="131" t="s">
        <v>520</v>
      </c>
      <c r="Q372" s="101"/>
      <c r="R372" s="101"/>
      <c r="S372" s="101"/>
      <c r="T372" s="101"/>
      <c r="U372" s="101"/>
      <c r="V372" s="187"/>
      <c r="W372" s="415"/>
      <c r="X372" s="498"/>
    </row>
    <row r="373" spans="1:24" x14ac:dyDescent="0.2">
      <c r="A373" s="107"/>
      <c r="B373" s="106" t="s">
        <v>325</v>
      </c>
      <c r="C373" s="49"/>
      <c r="D373" s="82"/>
      <c r="E373" s="49"/>
      <c r="F373" s="48"/>
      <c r="G373" s="47"/>
      <c r="H373" s="270"/>
      <c r="I373" s="270" t="s">
        <v>79</v>
      </c>
      <c r="J373" s="104"/>
      <c r="K373" s="103">
        <f>SUM(K374:K381)</f>
        <v>0</v>
      </c>
      <c r="L373" s="103">
        <f>SUM(L374:L381)</f>
        <v>0</v>
      </c>
      <c r="M373" s="158">
        <f>SUM(M374:M381)</f>
        <v>0</v>
      </c>
      <c r="N373" s="158">
        <f>SUM(N374:N381)</f>
        <v>0</v>
      </c>
      <c r="O373" s="110"/>
      <c r="Q373" s="101"/>
      <c r="R373" s="101"/>
      <c r="S373" s="101"/>
      <c r="T373" s="101"/>
      <c r="U373" s="101"/>
      <c r="V373" s="187"/>
      <c r="W373" s="415"/>
      <c r="X373" s="498"/>
    </row>
    <row r="374" spans="1:24" x14ac:dyDescent="0.2">
      <c r="A374" s="12">
        <v>5100</v>
      </c>
      <c r="B374" s="9" t="s">
        <v>324</v>
      </c>
      <c r="C374" s="39"/>
      <c r="D374" s="75"/>
      <c r="E374" s="121"/>
      <c r="F374" s="161"/>
      <c r="G374" s="170"/>
      <c r="H374" s="14"/>
      <c r="I374" s="86"/>
      <c r="J374" s="96"/>
      <c r="K374" s="95"/>
      <c r="L374" s="95"/>
      <c r="M374" s="92">
        <f t="shared" ref="M374:M380" si="63">K374+L374</f>
        <v>0</v>
      </c>
      <c r="N374" s="92"/>
      <c r="Q374" s="101"/>
      <c r="R374" s="101"/>
      <c r="S374" s="101"/>
      <c r="T374" s="101"/>
      <c r="U374" s="101"/>
      <c r="V374" s="187"/>
      <c r="W374" s="415"/>
      <c r="X374" s="498"/>
    </row>
    <row r="375" spans="1:24" x14ac:dyDescent="0.2">
      <c r="A375" s="12">
        <f t="shared" ref="A375:A380" si="64">A374+1</f>
        <v>5101</v>
      </c>
      <c r="B375" s="9" t="s">
        <v>323</v>
      </c>
      <c r="C375" s="121"/>
      <c r="D375" s="75"/>
      <c r="E375" s="121"/>
      <c r="F375" s="161"/>
      <c r="G375" s="170"/>
      <c r="H375" s="14"/>
      <c r="I375" s="86"/>
      <c r="J375" s="96"/>
      <c r="K375" s="95"/>
      <c r="L375" s="95"/>
      <c r="M375" s="92">
        <f t="shared" si="63"/>
        <v>0</v>
      </c>
      <c r="N375" s="92"/>
      <c r="Q375" s="101"/>
      <c r="R375" s="101"/>
      <c r="S375" s="101"/>
      <c r="T375" s="101"/>
      <c r="U375" s="101"/>
      <c r="V375" s="187"/>
      <c r="W375" s="415"/>
      <c r="X375" s="498"/>
    </row>
    <row r="376" spans="1:24" x14ac:dyDescent="0.2">
      <c r="A376" s="12">
        <f t="shared" si="64"/>
        <v>5102</v>
      </c>
      <c r="B376" s="9" t="s">
        <v>322</v>
      </c>
      <c r="C376" s="121"/>
      <c r="D376" s="75"/>
      <c r="E376" s="121"/>
      <c r="F376" s="161"/>
      <c r="G376" s="170"/>
      <c r="H376" s="14"/>
      <c r="I376" s="86"/>
      <c r="J376" s="96"/>
      <c r="K376" s="95"/>
      <c r="L376" s="95"/>
      <c r="M376" s="92">
        <f t="shared" si="63"/>
        <v>0</v>
      </c>
      <c r="N376" s="92"/>
      <c r="Q376" s="101"/>
      <c r="R376" s="101"/>
      <c r="S376" s="101"/>
      <c r="T376" s="101"/>
      <c r="U376" s="101"/>
      <c r="V376" s="187"/>
      <c r="W376" s="415"/>
      <c r="X376" s="498"/>
    </row>
    <row r="377" spans="1:24" x14ac:dyDescent="0.2">
      <c r="A377" s="12">
        <f t="shared" si="64"/>
        <v>5103</v>
      </c>
      <c r="B377" s="9" t="s">
        <v>321</v>
      </c>
      <c r="C377" s="121"/>
      <c r="D377" s="75"/>
      <c r="E377" s="121"/>
      <c r="F377" s="161"/>
      <c r="G377" s="170"/>
      <c r="H377" s="14"/>
      <c r="I377" s="86"/>
      <c r="J377" s="96"/>
      <c r="K377" s="95"/>
      <c r="L377" s="95"/>
      <c r="M377" s="92">
        <f t="shared" si="63"/>
        <v>0</v>
      </c>
      <c r="N377" s="92"/>
      <c r="Q377" s="101"/>
      <c r="R377" s="101"/>
      <c r="S377" s="101"/>
      <c r="T377" s="101"/>
      <c r="U377" s="101"/>
      <c r="V377" s="187"/>
      <c r="W377" s="415"/>
      <c r="X377" s="498"/>
    </row>
    <row r="378" spans="1:24" x14ac:dyDescent="0.2">
      <c r="A378" s="12">
        <f t="shared" si="64"/>
        <v>5104</v>
      </c>
      <c r="B378" s="9" t="s">
        <v>320</v>
      </c>
      <c r="C378" s="121"/>
      <c r="D378" s="75"/>
      <c r="E378" s="121"/>
      <c r="F378" s="161"/>
      <c r="G378" s="170"/>
      <c r="H378" s="14"/>
      <c r="I378" s="86"/>
      <c r="J378" s="96"/>
      <c r="K378" s="95"/>
      <c r="L378" s="95"/>
      <c r="M378" s="92">
        <f t="shared" si="63"/>
        <v>0</v>
      </c>
      <c r="N378" s="92"/>
      <c r="Q378" s="101"/>
      <c r="R378" s="101"/>
      <c r="S378" s="101"/>
      <c r="T378" s="101"/>
      <c r="U378" s="101"/>
      <c r="V378" s="187"/>
      <c r="W378" s="415"/>
      <c r="X378" s="498"/>
    </row>
    <row r="379" spans="1:24" x14ac:dyDescent="0.2">
      <c r="A379" s="12">
        <f t="shared" si="64"/>
        <v>5105</v>
      </c>
      <c r="B379" s="9" t="s">
        <v>319</v>
      </c>
      <c r="C379" s="121"/>
      <c r="D379" s="75"/>
      <c r="E379" s="121"/>
      <c r="F379" s="161"/>
      <c r="G379" s="170"/>
      <c r="H379" s="14"/>
      <c r="I379" s="86"/>
      <c r="J379" s="96"/>
      <c r="K379" s="95"/>
      <c r="L379" s="95"/>
      <c r="M379" s="92">
        <f t="shared" si="63"/>
        <v>0</v>
      </c>
      <c r="N379" s="92"/>
      <c r="Q379" s="101"/>
      <c r="R379" s="101"/>
      <c r="S379" s="101"/>
      <c r="T379" s="101"/>
      <c r="U379" s="101"/>
      <c r="V379" s="187"/>
      <c r="W379" s="415"/>
      <c r="X379" s="498"/>
    </row>
    <row r="380" spans="1:24" x14ac:dyDescent="0.2">
      <c r="A380" s="12">
        <f t="shared" si="64"/>
        <v>5106</v>
      </c>
      <c r="C380" s="121"/>
      <c r="D380" s="75"/>
      <c r="E380" s="121"/>
      <c r="F380" s="72"/>
      <c r="G380" s="203"/>
      <c r="H380" s="85"/>
      <c r="I380" s="86"/>
      <c r="J380" s="96"/>
      <c r="K380" s="95"/>
      <c r="L380" s="95"/>
      <c r="M380" s="92">
        <f t="shared" si="63"/>
        <v>0</v>
      </c>
      <c r="N380" s="92"/>
      <c r="Q380" s="101"/>
      <c r="R380" s="101"/>
      <c r="S380" s="101"/>
      <c r="T380" s="101"/>
      <c r="U380" s="101"/>
      <c r="V380" s="187"/>
      <c r="W380" s="415"/>
      <c r="X380" s="498"/>
    </row>
    <row r="381" spans="1:24" x14ac:dyDescent="0.2">
      <c r="C381" s="121"/>
      <c r="D381" s="75"/>
      <c r="E381" s="121"/>
      <c r="F381" s="72"/>
      <c r="G381" s="203"/>
      <c r="H381" s="268"/>
      <c r="I381" s="86"/>
      <c r="J381" s="94"/>
      <c r="K381" s="93"/>
      <c r="L381" s="93"/>
      <c r="M381" s="122"/>
      <c r="N381" s="122"/>
      <c r="Q381" s="101"/>
      <c r="R381" s="101"/>
      <c r="S381" s="101"/>
      <c r="T381" s="101"/>
      <c r="U381" s="101"/>
      <c r="V381" s="187"/>
      <c r="W381" s="415"/>
      <c r="X381" s="498"/>
    </row>
    <row r="382" spans="1:24" x14ac:dyDescent="0.2">
      <c r="B382" s="106" t="s">
        <v>318</v>
      </c>
      <c r="C382" s="49"/>
      <c r="D382" s="82"/>
      <c r="E382" s="49"/>
      <c r="F382" s="48"/>
      <c r="G382" s="47"/>
      <c r="H382" s="270"/>
      <c r="I382" s="270" t="s">
        <v>79</v>
      </c>
      <c r="J382" s="104"/>
      <c r="K382" s="103">
        <f>SUM(K383:K387)</f>
        <v>0</v>
      </c>
      <c r="L382" s="103">
        <f>SUM(L383:L387)</f>
        <v>0</v>
      </c>
      <c r="M382" s="158">
        <f>SUM(M383:M387)</f>
        <v>0</v>
      </c>
      <c r="N382" s="158">
        <f>SUM(N383:N387)</f>
        <v>0</v>
      </c>
      <c r="O382" s="110"/>
      <c r="Q382" s="101"/>
      <c r="R382" s="101"/>
      <c r="S382" s="101"/>
      <c r="T382" s="101"/>
      <c r="U382" s="101"/>
      <c r="V382" s="187"/>
      <c r="W382" s="415"/>
      <c r="X382" s="498"/>
    </row>
    <row r="383" spans="1:24" x14ac:dyDescent="0.2">
      <c r="A383" s="12">
        <v>5200</v>
      </c>
      <c r="B383" s="9" t="s">
        <v>317</v>
      </c>
      <c r="C383" s="121"/>
      <c r="D383" s="75"/>
      <c r="E383" s="121"/>
      <c r="F383" s="72"/>
      <c r="G383" s="203"/>
      <c r="H383" s="85"/>
      <c r="I383" s="86"/>
      <c r="J383" s="96"/>
      <c r="K383" s="95"/>
      <c r="L383" s="95"/>
      <c r="M383" s="92">
        <f>K383+L383</f>
        <v>0</v>
      </c>
      <c r="N383" s="92"/>
      <c r="Q383" s="101"/>
      <c r="R383" s="101"/>
      <c r="S383" s="101"/>
      <c r="T383" s="101"/>
      <c r="U383" s="101"/>
      <c r="V383" s="187"/>
      <c r="W383" s="415"/>
      <c r="X383" s="498"/>
    </row>
    <row r="384" spans="1:24" x14ac:dyDescent="0.2">
      <c r="A384" s="12">
        <f>A383+1</f>
        <v>5201</v>
      </c>
      <c r="B384" s="9" t="s">
        <v>316</v>
      </c>
      <c r="C384" s="121"/>
      <c r="D384" s="75"/>
      <c r="E384" s="121"/>
      <c r="F384" s="72"/>
      <c r="G384" s="203"/>
      <c r="H384" s="85"/>
      <c r="I384" s="86"/>
      <c r="J384" s="96"/>
      <c r="K384" s="95"/>
      <c r="L384" s="95"/>
      <c r="M384" s="92">
        <f>K384+L384</f>
        <v>0</v>
      </c>
      <c r="N384" s="92"/>
      <c r="Q384" s="101"/>
      <c r="R384" s="101"/>
      <c r="S384" s="101"/>
      <c r="T384" s="101"/>
      <c r="U384" s="101"/>
      <c r="V384" s="187"/>
      <c r="W384" s="415"/>
      <c r="X384" s="498"/>
    </row>
    <row r="385" spans="1:26" x14ac:dyDescent="0.2">
      <c r="A385" s="12">
        <f>A384+1</f>
        <v>5202</v>
      </c>
      <c r="B385" s="9" t="s">
        <v>315</v>
      </c>
      <c r="C385" s="121"/>
      <c r="D385" s="75"/>
      <c r="E385" s="121"/>
      <c r="F385" s="72"/>
      <c r="G385" s="203"/>
      <c r="H385" s="85"/>
      <c r="I385" s="86"/>
      <c r="J385" s="96"/>
      <c r="K385" s="95"/>
      <c r="L385" s="95"/>
      <c r="M385" s="92">
        <f>K385+L385</f>
        <v>0</v>
      </c>
      <c r="N385" s="92"/>
      <c r="Q385" s="101"/>
      <c r="R385" s="101"/>
      <c r="S385" s="101"/>
      <c r="T385" s="101"/>
      <c r="U385" s="101"/>
      <c r="V385" s="187"/>
      <c r="W385" s="415"/>
      <c r="X385" s="498"/>
    </row>
    <row r="386" spans="1:26" x14ac:dyDescent="0.2">
      <c r="A386" s="12">
        <f>A385+1</f>
        <v>5203</v>
      </c>
      <c r="C386" s="121"/>
      <c r="D386" s="75"/>
      <c r="E386" s="121"/>
      <c r="F386" s="72"/>
      <c r="G386" s="203"/>
      <c r="H386" s="85"/>
      <c r="I386" s="86"/>
      <c r="J386" s="96"/>
      <c r="K386" s="95"/>
      <c r="L386" s="95"/>
      <c r="M386" s="92">
        <f>K386+L386</f>
        <v>0</v>
      </c>
      <c r="N386" s="92"/>
      <c r="Q386" s="101"/>
      <c r="R386" s="101"/>
      <c r="S386" s="101"/>
      <c r="T386" s="101"/>
      <c r="U386" s="101"/>
      <c r="V386" s="187"/>
      <c r="W386" s="415"/>
      <c r="X386" s="498"/>
    </row>
    <row r="387" spans="1:26" x14ac:dyDescent="0.2">
      <c r="C387" s="121"/>
      <c r="D387" s="75"/>
      <c r="E387" s="121"/>
      <c r="F387" s="72"/>
      <c r="G387" s="203"/>
      <c r="H387" s="268"/>
      <c r="I387" s="86"/>
      <c r="J387" s="94"/>
      <c r="K387" s="93"/>
      <c r="L387" s="93"/>
      <c r="M387" s="122"/>
      <c r="N387" s="122"/>
      <c r="Q387" s="101"/>
      <c r="R387" s="101"/>
      <c r="S387" s="101"/>
      <c r="T387" s="101"/>
      <c r="U387" s="101"/>
      <c r="V387" s="187"/>
      <c r="W387" s="415"/>
      <c r="X387" s="498"/>
    </row>
    <row r="388" spans="1:26" x14ac:dyDescent="0.2">
      <c r="B388" s="106" t="s">
        <v>314</v>
      </c>
      <c r="C388" s="49"/>
      <c r="D388" s="82"/>
      <c r="E388" s="49"/>
      <c r="F388" s="48"/>
      <c r="G388" s="47"/>
      <c r="H388" s="270"/>
      <c r="I388" s="270" t="s">
        <v>79</v>
      </c>
      <c r="J388" s="104"/>
      <c r="K388" s="103">
        <f>SUM(K389:K395)</f>
        <v>0</v>
      </c>
      <c r="L388" s="103">
        <f>SUM(L389:L395)</f>
        <v>0</v>
      </c>
      <c r="M388" s="158">
        <f>SUM(M389:M395)</f>
        <v>0</v>
      </c>
      <c r="N388" s="158">
        <f>SUM(N389:N395)</f>
        <v>0</v>
      </c>
      <c r="O388" s="110"/>
      <c r="Q388" s="101"/>
      <c r="R388" s="101"/>
      <c r="S388" s="101"/>
      <c r="T388" s="101"/>
      <c r="U388" s="101"/>
      <c r="V388" s="187"/>
      <c r="W388" s="415"/>
      <c r="X388" s="498"/>
    </row>
    <row r="389" spans="1:26" x14ac:dyDescent="0.2">
      <c r="A389" s="12">
        <v>5300</v>
      </c>
      <c r="B389" s="9" t="s">
        <v>313</v>
      </c>
      <c r="C389" s="121"/>
      <c r="D389" s="75"/>
      <c r="E389" s="121"/>
      <c r="F389" s="72"/>
      <c r="G389" s="203"/>
      <c r="H389" s="85"/>
      <c r="I389" s="86"/>
      <c r="J389" s="96"/>
      <c r="K389" s="95"/>
      <c r="L389" s="95"/>
      <c r="M389" s="92">
        <f t="shared" ref="M389:M394" si="65">K389+L389</f>
        <v>0</v>
      </c>
      <c r="N389" s="92"/>
      <c r="Q389" s="101"/>
      <c r="R389" s="101"/>
      <c r="S389" s="101"/>
      <c r="T389" s="101"/>
      <c r="U389" s="101"/>
      <c r="V389" s="187"/>
      <c r="W389" s="415"/>
      <c r="X389" s="498"/>
      <c r="Z389" s="5"/>
    </row>
    <row r="390" spans="1:26" x14ac:dyDescent="0.2">
      <c r="A390" s="12">
        <f>A389+1</f>
        <v>5301</v>
      </c>
      <c r="B390" s="9" t="s">
        <v>312</v>
      </c>
      <c r="C390" s="121"/>
      <c r="D390" s="75"/>
      <c r="E390" s="121"/>
      <c r="F390" s="72"/>
      <c r="G390" s="203"/>
      <c r="H390" s="85"/>
      <c r="I390" s="86"/>
      <c r="J390" s="96"/>
      <c r="K390" s="95"/>
      <c r="L390" s="95"/>
      <c r="M390" s="92">
        <f t="shared" si="65"/>
        <v>0</v>
      </c>
      <c r="N390" s="92"/>
      <c r="Q390" s="101"/>
      <c r="R390" s="101"/>
      <c r="S390" s="101"/>
      <c r="T390" s="101"/>
      <c r="U390" s="101"/>
      <c r="V390" s="187"/>
      <c r="W390" s="415"/>
      <c r="X390" s="498"/>
    </row>
    <row r="391" spans="1:26" x14ac:dyDescent="0.2">
      <c r="A391" s="12">
        <f>A390+1</f>
        <v>5302</v>
      </c>
      <c r="B391" s="9" t="s">
        <v>311</v>
      </c>
      <c r="C391" s="121"/>
      <c r="D391" s="75"/>
      <c r="E391" s="121"/>
      <c r="F391" s="72"/>
      <c r="G391" s="203"/>
      <c r="H391" s="85"/>
      <c r="I391" s="86"/>
      <c r="J391" s="96"/>
      <c r="K391" s="95"/>
      <c r="L391" s="95"/>
      <c r="M391" s="92">
        <f t="shared" si="65"/>
        <v>0</v>
      </c>
      <c r="N391" s="92"/>
      <c r="Q391" s="101"/>
      <c r="R391" s="101"/>
      <c r="S391" s="101"/>
      <c r="T391" s="101"/>
      <c r="U391" s="101"/>
      <c r="V391" s="187"/>
      <c r="W391" s="415"/>
      <c r="X391" s="498"/>
    </row>
    <row r="392" spans="1:26" x14ac:dyDescent="0.2">
      <c r="A392" s="12">
        <f>A391+1</f>
        <v>5303</v>
      </c>
      <c r="B392" s="9" t="s">
        <v>310</v>
      </c>
      <c r="C392" s="121"/>
      <c r="D392" s="75"/>
      <c r="E392" s="121"/>
      <c r="F392" s="72"/>
      <c r="G392" s="203"/>
      <c r="H392" s="85"/>
      <c r="I392" s="86"/>
      <c r="J392" s="96"/>
      <c r="K392" s="95"/>
      <c r="L392" s="95"/>
      <c r="M392" s="92">
        <f t="shared" si="65"/>
        <v>0</v>
      </c>
      <c r="N392" s="92"/>
      <c r="Q392" s="101"/>
      <c r="R392" s="101"/>
      <c r="S392" s="101"/>
      <c r="T392" s="101"/>
      <c r="U392" s="101"/>
      <c r="V392" s="187"/>
      <c r="W392" s="415"/>
      <c r="X392" s="498"/>
    </row>
    <row r="393" spans="1:26" x14ac:dyDescent="0.2">
      <c r="A393" s="12">
        <f>A392+1</f>
        <v>5304</v>
      </c>
      <c r="B393" s="9" t="s">
        <v>309</v>
      </c>
      <c r="C393" s="121"/>
      <c r="D393" s="75"/>
      <c r="E393" s="121"/>
      <c r="F393" s="72"/>
      <c r="G393" s="203"/>
      <c r="H393" s="85"/>
      <c r="I393" s="86"/>
      <c r="J393" s="96"/>
      <c r="K393" s="95"/>
      <c r="L393" s="95"/>
      <c r="M393" s="92">
        <f t="shared" si="65"/>
        <v>0</v>
      </c>
      <c r="N393" s="92"/>
      <c r="Q393" s="101"/>
      <c r="R393" s="101"/>
      <c r="S393" s="101"/>
      <c r="T393" s="101"/>
      <c r="U393" s="101"/>
      <c r="V393" s="187"/>
      <c r="W393" s="415"/>
      <c r="X393" s="498"/>
    </row>
    <row r="394" spans="1:26" x14ac:dyDescent="0.2">
      <c r="A394" s="12">
        <f>A393+1</f>
        <v>5305</v>
      </c>
      <c r="C394" s="121"/>
      <c r="D394" s="75"/>
      <c r="E394" s="121"/>
      <c r="F394" s="72"/>
      <c r="G394" s="203"/>
      <c r="H394" s="85"/>
      <c r="I394" s="86"/>
      <c r="J394" s="96"/>
      <c r="K394" s="95"/>
      <c r="L394" s="95"/>
      <c r="M394" s="92">
        <f t="shared" si="65"/>
        <v>0</v>
      </c>
      <c r="N394" s="92"/>
      <c r="Q394" s="101"/>
      <c r="R394" s="101"/>
      <c r="S394" s="101"/>
      <c r="T394" s="101"/>
      <c r="U394" s="101"/>
      <c r="V394" s="187"/>
      <c r="W394" s="415"/>
      <c r="X394" s="498"/>
    </row>
    <row r="395" spans="1:26" x14ac:dyDescent="0.2">
      <c r="C395" s="121"/>
      <c r="D395" s="75"/>
      <c r="E395" s="121"/>
      <c r="F395" s="72"/>
      <c r="G395" s="203"/>
      <c r="H395" s="268"/>
      <c r="I395" s="86"/>
      <c r="J395" s="86"/>
      <c r="K395" s="168"/>
      <c r="L395" s="168"/>
      <c r="M395" s="168"/>
      <c r="N395" s="168"/>
      <c r="Q395" s="101"/>
      <c r="R395" s="101"/>
      <c r="S395" s="101"/>
      <c r="T395" s="101"/>
      <c r="U395" s="101"/>
      <c r="V395" s="187"/>
      <c r="W395" s="415"/>
      <c r="X395" s="498"/>
    </row>
    <row r="396" spans="1:26" x14ac:dyDescent="0.2">
      <c r="B396" s="106" t="s">
        <v>308</v>
      </c>
      <c r="C396" s="49"/>
      <c r="D396" s="82"/>
      <c r="E396" s="49"/>
      <c r="F396" s="48"/>
      <c r="G396" s="47"/>
      <c r="H396" s="270"/>
      <c r="I396" s="270" t="s">
        <v>79</v>
      </c>
      <c r="J396" s="104"/>
      <c r="K396" s="103">
        <f>SUM(K397:K400)</f>
        <v>0</v>
      </c>
      <c r="L396" s="103">
        <f>SUM(L397:L400)</f>
        <v>0</v>
      </c>
      <c r="M396" s="192">
        <f>SUM(M397:M400)</f>
        <v>0</v>
      </c>
      <c r="N396" s="192">
        <f>SUM(N397:N400)</f>
        <v>0</v>
      </c>
      <c r="Q396" s="101"/>
      <c r="R396" s="101"/>
      <c r="S396" s="101"/>
      <c r="T396" s="101"/>
      <c r="U396" s="101"/>
      <c r="V396" s="187"/>
      <c r="W396" s="415"/>
      <c r="X396" s="498"/>
    </row>
    <row r="397" spans="1:26" x14ac:dyDescent="0.2">
      <c r="A397" s="12">
        <v>5400</v>
      </c>
      <c r="B397" s="9" t="s">
        <v>307</v>
      </c>
      <c r="C397" s="39"/>
      <c r="D397" s="75"/>
      <c r="E397" s="121"/>
      <c r="F397" s="161">
        <v>0</v>
      </c>
      <c r="G397" s="155" t="s">
        <v>130</v>
      </c>
      <c r="H397" s="15">
        <v>0</v>
      </c>
      <c r="I397" s="86"/>
      <c r="J397" s="96"/>
      <c r="K397" s="95"/>
      <c r="L397" s="95">
        <f>F397*H397</f>
        <v>0</v>
      </c>
      <c r="M397" s="92">
        <f>K397+L397</f>
        <v>0</v>
      </c>
      <c r="N397" s="92"/>
      <c r="Q397" s="101"/>
      <c r="R397" s="101"/>
      <c r="S397" s="101"/>
      <c r="T397" s="101"/>
      <c r="U397" s="101"/>
      <c r="V397" s="187"/>
      <c r="W397" s="415"/>
      <c r="X397" s="498"/>
    </row>
    <row r="398" spans="1:26" x14ac:dyDescent="0.2">
      <c r="A398" s="12">
        <f>A397+1</f>
        <v>5401</v>
      </c>
      <c r="B398" s="9" t="s">
        <v>306</v>
      </c>
      <c r="C398" s="121"/>
      <c r="D398" s="75"/>
      <c r="E398" s="121"/>
      <c r="F398" s="161"/>
      <c r="G398" s="170"/>
      <c r="H398" s="15"/>
      <c r="I398" s="164"/>
      <c r="J398" s="96"/>
      <c r="K398" s="95"/>
      <c r="L398" s="95"/>
      <c r="M398" s="92">
        <f>K398+L398</f>
        <v>0</v>
      </c>
      <c r="N398" s="92"/>
      <c r="Q398" s="101"/>
      <c r="R398" s="101"/>
      <c r="S398" s="101"/>
      <c r="T398" s="101"/>
      <c r="U398" s="101"/>
      <c r="V398" s="187"/>
      <c r="W398" s="415"/>
      <c r="X398" s="498"/>
    </row>
    <row r="399" spans="1:26" x14ac:dyDescent="0.2">
      <c r="A399" s="12">
        <f>A398+1</f>
        <v>5402</v>
      </c>
      <c r="C399" s="121"/>
      <c r="D399" s="75"/>
      <c r="E399" s="121"/>
      <c r="H399" s="15"/>
      <c r="I399" s="86"/>
      <c r="J399" s="96"/>
      <c r="K399" s="95"/>
      <c r="L399" s="95"/>
      <c r="M399" s="95">
        <f>K399+L399</f>
        <v>0</v>
      </c>
      <c r="N399" s="92"/>
      <c r="Q399" s="101"/>
      <c r="R399" s="101"/>
      <c r="S399" s="101"/>
      <c r="T399" s="101"/>
      <c r="U399" s="101"/>
      <c r="V399" s="187"/>
      <c r="W399" s="415"/>
      <c r="X399" s="498"/>
    </row>
    <row r="400" spans="1:26" x14ac:dyDescent="0.2">
      <c r="C400" s="121"/>
      <c r="D400" s="75"/>
      <c r="E400" s="121"/>
      <c r="F400" s="72"/>
      <c r="G400" s="203"/>
      <c r="H400" s="268"/>
      <c r="I400" s="86"/>
      <c r="J400" s="86"/>
      <c r="K400" s="93"/>
      <c r="L400" s="93"/>
      <c r="M400" s="93"/>
      <c r="N400" s="272"/>
      <c r="Q400" s="101"/>
      <c r="R400" s="101"/>
      <c r="S400" s="101"/>
      <c r="T400" s="101"/>
      <c r="U400" s="101"/>
      <c r="V400" s="187"/>
      <c r="W400" s="415"/>
      <c r="X400" s="498"/>
    </row>
    <row r="401" spans="1:28" x14ac:dyDescent="0.2">
      <c r="B401" s="106" t="s">
        <v>305</v>
      </c>
      <c r="C401" s="49"/>
      <c r="D401" s="82"/>
      <c r="E401" s="49"/>
      <c r="F401" s="48"/>
      <c r="G401" s="47"/>
      <c r="H401" s="270"/>
      <c r="I401" s="270" t="s">
        <v>79</v>
      </c>
      <c r="J401" s="104"/>
      <c r="K401" s="103">
        <f>SUM(K402:K406)</f>
        <v>0</v>
      </c>
      <c r="L401" s="103">
        <f>SUM(L402:L406)</f>
        <v>0</v>
      </c>
      <c r="M401" s="192">
        <f>SUM(M402:M406)</f>
        <v>0</v>
      </c>
      <c r="N401" s="271">
        <f>SUM(N402:N406)</f>
        <v>0</v>
      </c>
      <c r="Q401" s="101"/>
      <c r="R401" s="101"/>
      <c r="S401" s="101"/>
      <c r="T401" s="101"/>
      <c r="U401" s="101"/>
      <c r="V401" s="187"/>
      <c r="W401" s="415"/>
      <c r="X401" s="498"/>
    </row>
    <row r="402" spans="1:28" x14ac:dyDescent="0.2">
      <c r="A402" s="12">
        <v>5500</v>
      </c>
      <c r="B402" s="9" t="s">
        <v>304</v>
      </c>
      <c r="C402" s="121"/>
      <c r="D402" s="75"/>
      <c r="E402" s="121"/>
      <c r="F402" s="161">
        <v>0</v>
      </c>
      <c r="G402" s="155" t="s">
        <v>130</v>
      </c>
      <c r="H402" s="14">
        <v>0</v>
      </c>
      <c r="I402" s="86"/>
      <c r="J402" s="96"/>
      <c r="K402" s="95"/>
      <c r="L402" s="95">
        <f>F402*H402</f>
        <v>0</v>
      </c>
      <c r="M402" s="92">
        <f>K402+L402</f>
        <v>0</v>
      </c>
      <c r="N402" s="92"/>
      <c r="Q402" s="101"/>
      <c r="R402" s="101"/>
      <c r="S402" s="101"/>
      <c r="T402" s="101"/>
      <c r="U402" s="101"/>
      <c r="V402" s="187"/>
      <c r="W402" s="415"/>
      <c r="X402" s="498"/>
    </row>
    <row r="403" spans="1:28" x14ac:dyDescent="0.2">
      <c r="A403" s="12">
        <f>A402+1</f>
        <v>5501</v>
      </c>
      <c r="B403" s="9" t="s">
        <v>303</v>
      </c>
      <c r="C403" s="121"/>
      <c r="D403" s="23"/>
      <c r="E403" s="18"/>
      <c r="H403" s="15"/>
      <c r="I403" s="6"/>
      <c r="J403" s="96"/>
      <c r="K403" s="95"/>
      <c r="L403" s="95"/>
      <c r="M403" s="92">
        <f>K403+L403</f>
        <v>0</v>
      </c>
      <c r="N403" s="92"/>
      <c r="Q403" s="101"/>
      <c r="R403" s="101"/>
      <c r="S403" s="101"/>
      <c r="T403" s="101"/>
      <c r="U403" s="101"/>
      <c r="V403" s="187"/>
      <c r="W403" s="415"/>
      <c r="X403" s="498"/>
    </row>
    <row r="404" spans="1:28" x14ac:dyDescent="0.2">
      <c r="A404" s="12">
        <f>A403+1</f>
        <v>5502</v>
      </c>
      <c r="B404" s="9" t="s">
        <v>302</v>
      </c>
      <c r="C404" s="121"/>
      <c r="D404" s="75"/>
      <c r="E404" s="121"/>
      <c r="F404" s="72"/>
      <c r="G404" s="203"/>
      <c r="H404" s="268"/>
      <c r="I404" s="86"/>
      <c r="J404" s="96"/>
      <c r="K404" s="95"/>
      <c r="L404" s="95"/>
      <c r="M404" s="92">
        <f>K404+L404</f>
        <v>0</v>
      </c>
      <c r="N404" s="92"/>
      <c r="Q404" s="101"/>
      <c r="R404" s="101"/>
      <c r="S404" s="101"/>
      <c r="T404" s="101"/>
      <c r="U404" s="101"/>
      <c r="V404" s="187"/>
      <c r="W404" s="415"/>
      <c r="X404" s="498"/>
    </row>
    <row r="405" spans="1:28" x14ac:dyDescent="0.2">
      <c r="A405" s="12">
        <f>A404+1</f>
        <v>5503</v>
      </c>
      <c r="C405" s="121"/>
      <c r="D405" s="75"/>
      <c r="E405" s="121"/>
      <c r="F405" s="72"/>
      <c r="G405" s="203"/>
      <c r="H405" s="268"/>
      <c r="I405" s="86"/>
      <c r="J405" s="96"/>
      <c r="K405" s="95"/>
      <c r="L405" s="95"/>
      <c r="M405" s="92">
        <f>K405+L405</f>
        <v>0</v>
      </c>
      <c r="N405" s="92"/>
      <c r="Q405" s="101"/>
      <c r="R405" s="101"/>
      <c r="S405" s="101"/>
      <c r="T405" s="101"/>
      <c r="U405" s="101"/>
      <c r="V405" s="187"/>
      <c r="W405" s="415"/>
      <c r="X405" s="498"/>
    </row>
    <row r="406" spans="1:28" x14ac:dyDescent="0.2">
      <c r="C406" s="121"/>
      <c r="D406" s="75"/>
      <c r="E406" s="121"/>
      <c r="F406" s="72"/>
      <c r="G406" s="203"/>
      <c r="H406" s="268"/>
      <c r="I406" s="86"/>
      <c r="J406" s="94"/>
      <c r="K406" s="93"/>
      <c r="L406" s="93"/>
      <c r="M406" s="122"/>
      <c r="N406" s="122"/>
      <c r="Q406" s="101"/>
      <c r="R406" s="101"/>
      <c r="S406" s="101"/>
      <c r="T406" s="101"/>
      <c r="U406" s="101"/>
      <c r="V406" s="187"/>
      <c r="W406" s="415"/>
      <c r="X406" s="498"/>
    </row>
    <row r="407" spans="1:28" x14ac:dyDescent="0.2">
      <c r="B407" s="106" t="s">
        <v>301</v>
      </c>
      <c r="C407" s="49"/>
      <c r="D407" s="82"/>
      <c r="E407" s="49"/>
      <c r="F407" s="48"/>
      <c r="G407" s="47"/>
      <c r="H407" s="270"/>
      <c r="I407" s="270" t="s">
        <v>79</v>
      </c>
      <c r="J407" s="104"/>
      <c r="K407" s="103">
        <f>SUM(K408:K411)</f>
        <v>0</v>
      </c>
      <c r="L407" s="103">
        <f>SUM(L408:L411)</f>
        <v>0</v>
      </c>
      <c r="M407" s="158">
        <f>SUM(M408:M411)</f>
        <v>0</v>
      </c>
      <c r="N407" s="158">
        <f>SUM(N408:N411)</f>
        <v>0</v>
      </c>
      <c r="O407" s="110"/>
      <c r="Q407" s="101"/>
      <c r="R407" s="101"/>
      <c r="S407" s="101"/>
      <c r="T407" s="101"/>
      <c r="U407" s="101"/>
      <c r="V407" s="187"/>
      <c r="W407" s="415"/>
      <c r="X407" s="498"/>
    </row>
    <row r="408" spans="1:28" x14ac:dyDescent="0.2">
      <c r="A408" s="12">
        <v>5600</v>
      </c>
      <c r="B408" s="9" t="s">
        <v>300</v>
      </c>
      <c r="C408" s="121"/>
      <c r="D408" s="75"/>
      <c r="E408" s="121"/>
      <c r="F408" s="72"/>
      <c r="G408" s="203"/>
      <c r="H408" s="268"/>
      <c r="I408" s="86"/>
      <c r="J408" s="96"/>
      <c r="K408" s="95"/>
      <c r="L408" s="95"/>
      <c r="M408" s="92">
        <f>K408+L408</f>
        <v>0</v>
      </c>
      <c r="N408" s="92"/>
      <c r="Q408" s="101"/>
      <c r="R408" s="101"/>
      <c r="S408" s="101"/>
      <c r="T408" s="101"/>
      <c r="U408" s="101"/>
      <c r="V408" s="187"/>
      <c r="W408" s="415"/>
      <c r="X408" s="498"/>
    </row>
    <row r="409" spans="1:28" x14ac:dyDescent="0.2">
      <c r="A409" s="12">
        <f>A408+1</f>
        <v>5601</v>
      </c>
      <c r="B409" s="9" t="s">
        <v>299</v>
      </c>
      <c r="C409" s="121"/>
      <c r="D409" s="75"/>
      <c r="E409" s="121"/>
      <c r="F409" s="72"/>
      <c r="G409" s="203"/>
      <c r="H409" s="268"/>
      <c r="I409" s="86"/>
      <c r="J409" s="96"/>
      <c r="K409" s="95"/>
      <c r="L409" s="95"/>
      <c r="M409" s="92">
        <f>K409+L409</f>
        <v>0</v>
      </c>
      <c r="N409" s="92"/>
      <c r="Q409" s="101"/>
      <c r="R409" s="101"/>
      <c r="S409" s="101"/>
      <c r="T409" s="101"/>
      <c r="U409" s="101"/>
      <c r="V409" s="187"/>
      <c r="W409" s="415"/>
      <c r="X409" s="498"/>
    </row>
    <row r="410" spans="1:28" x14ac:dyDescent="0.2">
      <c r="A410" s="12">
        <f>A409+1</f>
        <v>5602</v>
      </c>
      <c r="C410" s="121"/>
      <c r="D410" s="75"/>
      <c r="E410" s="121"/>
      <c r="F410" s="72"/>
      <c r="G410" s="203"/>
      <c r="H410" s="268"/>
      <c r="I410" s="86"/>
      <c r="J410" s="96"/>
      <c r="K410" s="95"/>
      <c r="L410" s="95"/>
      <c r="M410" s="92">
        <f>K410+L410</f>
        <v>0</v>
      </c>
      <c r="N410" s="92"/>
      <c r="Q410" s="101"/>
      <c r="R410" s="101"/>
      <c r="S410" s="101"/>
      <c r="T410" s="101"/>
      <c r="U410" s="101"/>
      <c r="V410" s="187"/>
      <c r="W410" s="415"/>
      <c r="X410" s="498"/>
    </row>
    <row r="411" spans="1:28" x14ac:dyDescent="0.2">
      <c r="C411" s="121"/>
      <c r="D411" s="75"/>
      <c r="E411" s="121"/>
      <c r="F411" s="72"/>
      <c r="G411" s="203"/>
      <c r="H411" s="268"/>
      <c r="I411" s="86"/>
      <c r="J411" s="94"/>
      <c r="K411" s="93"/>
      <c r="L411" s="93"/>
      <c r="M411" s="122"/>
      <c r="N411" s="122"/>
      <c r="Q411" s="101"/>
      <c r="R411" s="101"/>
      <c r="S411" s="101"/>
      <c r="T411" s="101"/>
      <c r="U411" s="101"/>
      <c r="V411" s="187"/>
      <c r="W411" s="415"/>
      <c r="X411" s="498"/>
    </row>
    <row r="412" spans="1:28" x14ac:dyDescent="0.2">
      <c r="B412" s="106" t="s">
        <v>298</v>
      </c>
      <c r="C412" s="49"/>
      <c r="D412" s="82"/>
      <c r="E412" s="49"/>
      <c r="F412" s="48"/>
      <c r="G412" s="47"/>
      <c r="H412" s="270"/>
      <c r="I412" s="270" t="s">
        <v>79</v>
      </c>
      <c r="J412" s="104"/>
      <c r="K412" s="103">
        <f>SUM(K413:K417)</f>
        <v>0</v>
      </c>
      <c r="L412" s="103">
        <f>SUM(L413:L417)</f>
        <v>0</v>
      </c>
      <c r="M412" s="158">
        <f>SUM(M413:M417)</f>
        <v>0</v>
      </c>
      <c r="N412" s="158">
        <f>SUM(N413:N417)</f>
        <v>0</v>
      </c>
      <c r="O412" s="110"/>
      <c r="Q412" s="101"/>
      <c r="R412" s="101"/>
      <c r="S412" s="101"/>
      <c r="T412" s="101"/>
      <c r="U412" s="101"/>
      <c r="V412" s="187"/>
      <c r="W412" s="415"/>
      <c r="X412" s="498"/>
    </row>
    <row r="413" spans="1:28" x14ac:dyDescent="0.2">
      <c r="A413" s="12">
        <v>5700</v>
      </c>
      <c r="B413" s="9" t="s">
        <v>297</v>
      </c>
      <c r="C413" s="121"/>
      <c r="D413" s="75"/>
      <c r="E413" s="121"/>
      <c r="F413" s="269">
        <f>$G$19+1</f>
        <v>1</v>
      </c>
      <c r="G413" s="155" t="s">
        <v>296</v>
      </c>
      <c r="H413" s="14">
        <v>0</v>
      </c>
      <c r="I413" s="86"/>
      <c r="J413" s="96"/>
      <c r="K413" s="95"/>
      <c r="L413" s="95">
        <f>F413*H413</f>
        <v>0</v>
      </c>
      <c r="M413" s="92">
        <f>K413+L413</f>
        <v>0</v>
      </c>
      <c r="N413" s="92"/>
      <c r="Q413" s="101"/>
      <c r="R413" s="101"/>
      <c r="S413" s="101"/>
      <c r="T413" s="101"/>
      <c r="U413" s="101"/>
      <c r="V413" s="187"/>
      <c r="W413" s="415"/>
      <c r="X413" s="506" t="s">
        <v>582</v>
      </c>
      <c r="Y413" s="525"/>
      <c r="Z413" s="510"/>
      <c r="AA413" s="190"/>
      <c r="AB413" s="190"/>
    </row>
    <row r="414" spans="1:28" x14ac:dyDescent="0.2">
      <c r="A414" s="12">
        <f>A413+1</f>
        <v>5701</v>
      </c>
      <c r="B414" s="9" t="s">
        <v>295</v>
      </c>
      <c r="C414" s="121"/>
      <c r="D414" s="75"/>
      <c r="E414" s="121"/>
      <c r="H414" s="15"/>
      <c r="I414" s="86"/>
      <c r="J414" s="96"/>
      <c r="K414" s="95"/>
      <c r="L414" s="95"/>
      <c r="M414" s="92">
        <f>K414+L414</f>
        <v>0</v>
      </c>
      <c r="N414" s="92"/>
      <c r="Q414" s="101"/>
      <c r="R414" s="101"/>
      <c r="S414" s="101"/>
      <c r="T414" s="101"/>
      <c r="U414" s="101"/>
      <c r="V414" s="187"/>
      <c r="W414" s="415"/>
      <c r="X414" s="498"/>
    </row>
    <row r="415" spans="1:28" x14ac:dyDescent="0.2">
      <c r="A415" s="12">
        <f>A414+1</f>
        <v>5702</v>
      </c>
      <c r="B415" s="9" t="s">
        <v>294</v>
      </c>
      <c r="C415" s="121"/>
      <c r="D415" s="75"/>
      <c r="E415" s="121"/>
      <c r="F415" s="72"/>
      <c r="G415" s="203"/>
      <c r="H415" s="268"/>
      <c r="I415" s="86"/>
      <c r="J415" s="96"/>
      <c r="K415" s="95"/>
      <c r="L415" s="95"/>
      <c r="M415" s="92">
        <f>K415+L415</f>
        <v>0</v>
      </c>
      <c r="N415" s="92"/>
      <c r="Q415" s="101"/>
      <c r="R415" s="101"/>
      <c r="S415" s="101"/>
      <c r="T415" s="101"/>
      <c r="U415" s="101"/>
      <c r="V415" s="187"/>
      <c r="W415" s="415"/>
      <c r="X415" s="498"/>
    </row>
    <row r="416" spans="1:28" x14ac:dyDescent="0.2">
      <c r="A416" s="12">
        <f>A415+1</f>
        <v>5703</v>
      </c>
      <c r="C416" s="121"/>
      <c r="D416" s="75"/>
      <c r="E416" s="121"/>
      <c r="F416" s="72"/>
      <c r="G416" s="203"/>
      <c r="H416" s="268"/>
      <c r="I416" s="86"/>
      <c r="J416" s="96"/>
      <c r="K416" s="95"/>
      <c r="L416" s="95"/>
      <c r="M416" s="92">
        <f>K416+L416</f>
        <v>0</v>
      </c>
      <c r="N416" s="92"/>
      <c r="Q416" s="101"/>
      <c r="R416" s="101"/>
      <c r="S416" s="101"/>
      <c r="T416" s="101"/>
      <c r="U416" s="101"/>
      <c r="V416" s="187"/>
      <c r="W416" s="415"/>
      <c r="X416" s="498"/>
    </row>
    <row r="417" spans="1:29" x14ac:dyDescent="0.2">
      <c r="B417" s="72"/>
      <c r="C417" s="18"/>
      <c r="D417" s="23"/>
      <c r="E417" s="18"/>
      <c r="F417" s="72"/>
      <c r="H417" s="73"/>
      <c r="I417" s="86"/>
      <c r="J417" s="94"/>
      <c r="K417" s="93"/>
      <c r="L417" s="93"/>
      <c r="M417" s="92"/>
      <c r="N417" s="92"/>
      <c r="X417" s="498"/>
    </row>
    <row r="418" spans="1:29" ht="17" thickBot="1" x14ac:dyDescent="0.25">
      <c r="A418" s="107"/>
      <c r="B418" s="72"/>
      <c r="C418" s="121"/>
      <c r="D418" s="75"/>
      <c r="E418" s="267"/>
      <c r="F418" s="266"/>
      <c r="G418" s="90"/>
      <c r="H418" s="265"/>
      <c r="I418" s="265" t="s">
        <v>293</v>
      </c>
      <c r="J418" s="214"/>
      <c r="K418" s="213">
        <f>K373+K382+K388+K396+K401+K407+K412</f>
        <v>0</v>
      </c>
      <c r="L418" s="213">
        <f>L373+L382+L388+L396+L401+L407+L412</f>
        <v>0</v>
      </c>
      <c r="M418" s="213">
        <f>M373+M382+M388+M396+M401+M407+M412</f>
        <v>0</v>
      </c>
      <c r="N418" s="213">
        <f>N373+N382+N388+N396+N401+N407+N412</f>
        <v>0</v>
      </c>
      <c r="Q418" s="101"/>
      <c r="R418" s="101"/>
      <c r="S418" s="101"/>
      <c r="T418" s="101"/>
      <c r="U418" s="101"/>
      <c r="V418" s="187"/>
      <c r="W418" s="415"/>
      <c r="X418" s="498"/>
    </row>
    <row r="419" spans="1:29" ht="17" thickBot="1" x14ac:dyDescent="0.25">
      <c r="A419" s="212"/>
      <c r="B419" s="211"/>
      <c r="C419" s="209"/>
      <c r="D419" s="210"/>
      <c r="E419" s="209"/>
      <c r="F419" s="147"/>
      <c r="G419" s="147"/>
      <c r="H419" s="208"/>
      <c r="I419" s="207"/>
      <c r="J419" s="206"/>
      <c r="K419" s="205"/>
      <c r="L419" s="205"/>
      <c r="M419" s="205"/>
      <c r="N419" s="205"/>
      <c r="Q419" s="101"/>
      <c r="R419" s="101"/>
      <c r="S419" s="101"/>
      <c r="T419" s="101"/>
      <c r="U419" s="101"/>
      <c r="W419" s="7"/>
      <c r="X419" s="498"/>
    </row>
    <row r="420" spans="1:29" x14ac:dyDescent="0.2">
      <c r="C420" s="18"/>
      <c r="D420" s="23"/>
      <c r="E420" s="18"/>
      <c r="F420" s="24"/>
      <c r="G420" s="26"/>
      <c r="H420" s="5"/>
      <c r="I420" s="86"/>
      <c r="J420" s="94"/>
      <c r="K420" s="138"/>
      <c r="L420" s="138"/>
      <c r="M420" s="204"/>
      <c r="N420" s="204"/>
      <c r="Q420" s="101"/>
      <c r="R420" s="101"/>
      <c r="S420" s="101"/>
      <c r="T420" s="101"/>
      <c r="U420" s="101"/>
      <c r="X420" s="498"/>
    </row>
    <row r="421" spans="1:29" ht="40" x14ac:dyDescent="0.2">
      <c r="A421" s="107" t="s">
        <v>292</v>
      </c>
      <c r="B421" s="72" t="s">
        <v>291</v>
      </c>
      <c r="C421" s="18"/>
      <c r="D421" s="23"/>
      <c r="E421" s="18"/>
      <c r="F421" s="24"/>
      <c r="G421" s="9"/>
      <c r="H421" s="120"/>
      <c r="I421" s="240"/>
      <c r="J421" s="135"/>
      <c r="K421" s="134" t="s">
        <v>38</v>
      </c>
      <c r="L421" s="133" t="s">
        <v>37</v>
      </c>
      <c r="M421" s="132" t="s">
        <v>36</v>
      </c>
      <c r="N421" s="131" t="s">
        <v>520</v>
      </c>
      <c r="Q421" s="101"/>
      <c r="R421" s="101"/>
      <c r="S421" s="101"/>
      <c r="T421" s="101"/>
      <c r="U421" s="101"/>
      <c r="X421" s="498"/>
    </row>
    <row r="422" spans="1:29" x14ac:dyDescent="0.2">
      <c r="B422" s="106" t="s">
        <v>290</v>
      </c>
      <c r="C422" s="83"/>
      <c r="D422" s="153"/>
      <c r="E422" s="83"/>
      <c r="F422" s="152"/>
      <c r="G422" s="80"/>
      <c r="H422" s="105"/>
      <c r="I422" s="105" t="s">
        <v>79</v>
      </c>
      <c r="J422" s="243"/>
      <c r="K422" s="149">
        <f>SUM(K423:K434)</f>
        <v>0</v>
      </c>
      <c r="L422" s="149">
        <f>SUM(L423:L434)</f>
        <v>0</v>
      </c>
      <c r="M422" s="255">
        <f>SUM(M423:M434)</f>
        <v>0</v>
      </c>
      <c r="N422" s="255">
        <f>SUM(N423:N434)</f>
        <v>0</v>
      </c>
      <c r="O422" s="110"/>
      <c r="Q422" s="101"/>
      <c r="R422" s="101"/>
      <c r="S422" s="101"/>
      <c r="T422" s="101"/>
      <c r="U422" s="101"/>
      <c r="X422" s="498"/>
      <c r="Y422" s="502"/>
      <c r="Z422" s="24"/>
      <c r="AA422" s="15"/>
      <c r="AB422" s="15"/>
    </row>
    <row r="423" spans="1:29" x14ac:dyDescent="0.2">
      <c r="A423" s="12">
        <v>6100</v>
      </c>
      <c r="B423" s="9" t="s">
        <v>289</v>
      </c>
      <c r="C423" s="18"/>
      <c r="D423" s="23"/>
      <c r="E423" s="18"/>
      <c r="F423" s="264">
        <f>SUM(P112:P298)</f>
        <v>0</v>
      </c>
      <c r="G423" s="163" t="s">
        <v>130</v>
      </c>
      <c r="H423" s="14">
        <v>0</v>
      </c>
      <c r="I423" s="19"/>
      <c r="J423" s="263"/>
      <c r="K423" s="244"/>
      <c r="L423" s="95">
        <f t="shared" ref="L423:L428" si="66">F423*H423</f>
        <v>0</v>
      </c>
      <c r="M423" s="92">
        <f t="shared" ref="M423:M433" si="67">K423+L423</f>
        <v>0</v>
      </c>
      <c r="N423" s="92"/>
      <c r="Q423" s="101"/>
      <c r="R423" s="101"/>
      <c r="S423" s="101"/>
      <c r="T423" s="101"/>
      <c r="U423" s="101"/>
      <c r="X423" s="582" t="s">
        <v>583</v>
      </c>
      <c r="Y423" s="583"/>
      <c r="Z423" s="584"/>
      <c r="AA423" s="585"/>
      <c r="AB423" s="585"/>
      <c r="AC423" s="533"/>
    </row>
    <row r="424" spans="1:29" x14ac:dyDescent="0.2">
      <c r="A424" s="12">
        <f t="shared" ref="A424:A433" si="68">A423+1</f>
        <v>6101</v>
      </c>
      <c r="B424" s="9" t="s">
        <v>288</v>
      </c>
      <c r="C424" s="18"/>
      <c r="D424" s="23"/>
      <c r="E424" s="18"/>
      <c r="F424" s="264">
        <f>SUM(P300:P349)-P338</f>
        <v>0</v>
      </c>
      <c r="G424" s="163" t="s">
        <v>130</v>
      </c>
      <c r="H424" s="14">
        <v>0</v>
      </c>
      <c r="I424" s="19"/>
      <c r="J424" s="263"/>
      <c r="K424" s="244"/>
      <c r="L424" s="95">
        <f t="shared" si="66"/>
        <v>0</v>
      </c>
      <c r="M424" s="92">
        <f t="shared" si="67"/>
        <v>0</v>
      </c>
      <c r="N424" s="92"/>
      <c r="Q424" s="101"/>
      <c r="R424" s="101"/>
      <c r="S424" s="101"/>
      <c r="T424" s="101"/>
      <c r="U424" s="101"/>
      <c r="X424" s="582" t="s">
        <v>584</v>
      </c>
      <c r="Y424" s="583"/>
      <c r="Z424" s="584"/>
      <c r="AA424" s="585"/>
      <c r="AB424" s="585"/>
      <c r="AC424" s="533"/>
    </row>
    <row r="425" spans="1:29" x14ac:dyDescent="0.2">
      <c r="A425" s="12">
        <f t="shared" si="68"/>
        <v>6102</v>
      </c>
      <c r="B425" s="9" t="s">
        <v>274</v>
      </c>
      <c r="C425" s="18"/>
      <c r="D425" s="23"/>
      <c r="E425" s="18"/>
      <c r="F425" s="257">
        <f>SUM(Q112:Q298)</f>
        <v>0</v>
      </c>
      <c r="G425" s="163" t="s">
        <v>130</v>
      </c>
      <c r="H425" s="14">
        <v>0</v>
      </c>
      <c r="I425" s="240"/>
      <c r="J425" s="96"/>
      <c r="K425" s="95"/>
      <c r="L425" s="95">
        <f t="shared" si="66"/>
        <v>0</v>
      </c>
      <c r="M425" s="92">
        <f t="shared" si="67"/>
        <v>0</v>
      </c>
      <c r="N425" s="92"/>
      <c r="Q425" s="101"/>
      <c r="R425" s="101"/>
      <c r="S425" s="101"/>
      <c r="T425" s="101"/>
      <c r="U425" s="101"/>
      <c r="X425" s="506" t="s">
        <v>585</v>
      </c>
      <c r="Y425" s="525"/>
      <c r="Z425" s="510"/>
      <c r="AA425" s="190"/>
      <c r="AB425" s="190"/>
      <c r="AC425" s="510"/>
    </row>
    <row r="426" spans="1:29" x14ac:dyDescent="0.2">
      <c r="A426" s="12">
        <f t="shared" si="68"/>
        <v>6103</v>
      </c>
      <c r="B426" s="9" t="s">
        <v>273</v>
      </c>
      <c r="C426" s="18"/>
      <c r="D426" s="23"/>
      <c r="E426" s="18"/>
      <c r="F426" s="259">
        <f>SUM(Q300:Q349)-Q338</f>
        <v>0</v>
      </c>
      <c r="G426" s="163" t="s">
        <v>130</v>
      </c>
      <c r="H426" s="14">
        <v>0</v>
      </c>
      <c r="I426" s="240"/>
      <c r="J426" s="96"/>
      <c r="K426" s="95"/>
      <c r="L426" s="95">
        <f t="shared" si="66"/>
        <v>0</v>
      </c>
      <c r="M426" s="92">
        <f t="shared" si="67"/>
        <v>0</v>
      </c>
      <c r="N426" s="92"/>
      <c r="Q426" s="101"/>
      <c r="R426" s="101"/>
      <c r="S426" s="101"/>
      <c r="T426" s="101"/>
      <c r="U426" s="101"/>
      <c r="X426" s="503" t="s">
        <v>586</v>
      </c>
      <c r="Y426" s="526"/>
      <c r="Z426" s="586"/>
      <c r="AA426" s="527"/>
      <c r="AB426" s="527"/>
      <c r="AC426" s="242"/>
    </row>
    <row r="427" spans="1:29" x14ac:dyDescent="0.2">
      <c r="A427" s="12">
        <f t="shared" si="68"/>
        <v>6104</v>
      </c>
      <c r="B427" s="9" t="s">
        <v>287</v>
      </c>
      <c r="C427" s="18"/>
      <c r="D427" s="23"/>
      <c r="E427" s="18"/>
      <c r="F427" s="258">
        <f>Q338</f>
        <v>0</v>
      </c>
      <c r="G427" s="163" t="s">
        <v>130</v>
      </c>
      <c r="H427" s="14">
        <v>0</v>
      </c>
      <c r="I427" s="240"/>
      <c r="J427" s="96"/>
      <c r="K427" s="95"/>
      <c r="L427" s="95">
        <f t="shared" si="66"/>
        <v>0</v>
      </c>
      <c r="M427" s="92">
        <f t="shared" si="67"/>
        <v>0</v>
      </c>
      <c r="N427" s="92"/>
      <c r="Q427" s="101"/>
      <c r="R427" s="101"/>
      <c r="S427" s="101"/>
      <c r="T427" s="101"/>
      <c r="U427" s="101"/>
      <c r="X427" s="575" t="s">
        <v>587</v>
      </c>
      <c r="Y427" s="576"/>
      <c r="Z427" s="124"/>
      <c r="AA427" s="578"/>
      <c r="AB427" s="578"/>
      <c r="AC427" s="577"/>
    </row>
    <row r="428" spans="1:29" x14ac:dyDescent="0.2">
      <c r="A428" s="12">
        <f t="shared" si="68"/>
        <v>6105</v>
      </c>
      <c r="B428" s="9" t="s">
        <v>286</v>
      </c>
      <c r="C428" s="18"/>
      <c r="D428" s="23"/>
      <c r="E428" s="18"/>
      <c r="F428" s="257">
        <f>$G$20</f>
        <v>0</v>
      </c>
      <c r="G428" s="163" t="s">
        <v>130</v>
      </c>
      <c r="H428" s="14">
        <v>0</v>
      </c>
      <c r="I428" s="240"/>
      <c r="J428" s="96"/>
      <c r="K428" s="95"/>
      <c r="L428" s="95">
        <f t="shared" si="66"/>
        <v>0</v>
      </c>
      <c r="M428" s="92">
        <f t="shared" si="67"/>
        <v>0</v>
      </c>
      <c r="N428" s="92"/>
      <c r="Q428" s="101"/>
      <c r="R428" s="101"/>
      <c r="S428" s="101"/>
      <c r="T428" s="101"/>
      <c r="U428" s="101"/>
      <c r="X428" s="506" t="s">
        <v>588</v>
      </c>
      <c r="Y428" s="525"/>
      <c r="Z428" s="165"/>
      <c r="AA428" s="190"/>
      <c r="AB428" s="190"/>
      <c r="AC428" s="510"/>
    </row>
    <row r="429" spans="1:29" x14ac:dyDescent="0.2">
      <c r="A429" s="12">
        <f t="shared" si="68"/>
        <v>6106</v>
      </c>
      <c r="B429" s="9" t="s">
        <v>267</v>
      </c>
      <c r="C429" s="39" t="s">
        <v>285</v>
      </c>
      <c r="D429" s="23"/>
      <c r="E429" s="9"/>
      <c r="F429" s="199"/>
      <c r="G429" s="262"/>
      <c r="H429" s="247"/>
      <c r="I429" s="240"/>
      <c r="J429" s="96"/>
      <c r="K429" s="95"/>
      <c r="L429" s="95">
        <v>0</v>
      </c>
      <c r="M429" s="92">
        <f t="shared" si="67"/>
        <v>0</v>
      </c>
      <c r="N429" s="92"/>
      <c r="Q429" s="101"/>
      <c r="R429" s="101"/>
      <c r="S429" s="101"/>
      <c r="T429" s="101"/>
      <c r="U429" s="101"/>
      <c r="X429" s="498"/>
      <c r="Z429" s="7"/>
    </row>
    <row r="430" spans="1:29" x14ac:dyDescent="0.2">
      <c r="A430" s="12">
        <f t="shared" si="68"/>
        <v>6107</v>
      </c>
      <c r="B430" s="9" t="s">
        <v>197</v>
      </c>
      <c r="C430" s="18"/>
      <c r="D430" s="23"/>
      <c r="E430" s="18"/>
      <c r="F430" s="198">
        <v>0</v>
      </c>
      <c r="G430" s="163" t="s">
        <v>130</v>
      </c>
      <c r="H430" s="247">
        <v>0</v>
      </c>
      <c r="I430" s="240"/>
      <c r="J430" s="96"/>
      <c r="K430" s="95"/>
      <c r="L430" s="95">
        <f>F430*H430</f>
        <v>0</v>
      </c>
      <c r="M430" s="92">
        <f t="shared" si="67"/>
        <v>0</v>
      </c>
      <c r="N430" s="92"/>
      <c r="Q430" s="101"/>
      <c r="R430" s="101"/>
      <c r="S430" s="101"/>
      <c r="T430" s="101"/>
      <c r="U430" s="101"/>
      <c r="X430" s="498"/>
      <c r="Z430" s="7"/>
    </row>
    <row r="431" spans="1:29" x14ac:dyDescent="0.2">
      <c r="A431" s="12">
        <f t="shared" si="68"/>
        <v>6108</v>
      </c>
      <c r="B431" s="9" t="s">
        <v>284</v>
      </c>
      <c r="C431" s="39"/>
      <c r="D431" s="23"/>
      <c r="E431" s="18"/>
      <c r="F431" s="261">
        <f>SUM(R112:R298)</f>
        <v>0</v>
      </c>
      <c r="G431" s="163" t="s">
        <v>130</v>
      </c>
      <c r="H431" s="247">
        <v>0</v>
      </c>
      <c r="I431" s="240"/>
      <c r="J431" s="96"/>
      <c r="K431" s="95"/>
      <c r="L431" s="95">
        <f>F431*H431</f>
        <v>0</v>
      </c>
      <c r="M431" s="92">
        <f t="shared" si="67"/>
        <v>0</v>
      </c>
      <c r="N431" s="92"/>
      <c r="Q431" s="101"/>
      <c r="R431" s="101"/>
      <c r="S431" s="101"/>
      <c r="T431" s="101"/>
      <c r="U431" s="101"/>
      <c r="X431" s="587" t="s">
        <v>589</v>
      </c>
      <c r="Y431" s="574"/>
      <c r="Z431" s="588"/>
      <c r="AA431" s="562"/>
      <c r="AB431" s="562"/>
    </row>
    <row r="432" spans="1:29" x14ac:dyDescent="0.2">
      <c r="A432" s="12">
        <f t="shared" si="68"/>
        <v>6109</v>
      </c>
      <c r="B432" s="9" t="s">
        <v>283</v>
      </c>
      <c r="C432" s="18"/>
      <c r="D432" s="23"/>
      <c r="E432" s="18"/>
      <c r="F432" s="198"/>
      <c r="G432" s="163"/>
      <c r="H432" s="247"/>
      <c r="I432" s="240"/>
      <c r="J432" s="96"/>
      <c r="K432" s="95"/>
      <c r="L432" s="95">
        <v>0</v>
      </c>
      <c r="M432" s="92">
        <f t="shared" si="67"/>
        <v>0</v>
      </c>
      <c r="N432" s="92"/>
      <c r="Q432" s="101"/>
      <c r="R432" s="101"/>
      <c r="S432" s="101"/>
      <c r="T432" s="101"/>
      <c r="U432" s="101"/>
      <c r="X432" s="498"/>
      <c r="Z432" s="7"/>
    </row>
    <row r="433" spans="1:29" x14ac:dyDescent="0.2">
      <c r="A433" s="12">
        <f t="shared" si="68"/>
        <v>6110</v>
      </c>
      <c r="C433" s="18"/>
      <c r="D433" s="23"/>
      <c r="E433" s="18"/>
      <c r="F433" s="163"/>
      <c r="G433" s="161"/>
      <c r="H433" s="246"/>
      <c r="I433" s="240"/>
      <c r="J433" s="96"/>
      <c r="K433" s="95"/>
      <c r="L433" s="95">
        <v>0</v>
      </c>
      <c r="M433" s="92">
        <f t="shared" si="67"/>
        <v>0</v>
      </c>
      <c r="N433" s="92"/>
      <c r="Q433" s="101"/>
      <c r="R433" s="101"/>
      <c r="S433" s="101"/>
      <c r="T433" s="101"/>
      <c r="U433" s="101"/>
      <c r="X433" s="498"/>
      <c r="Z433" s="7"/>
    </row>
    <row r="434" spans="1:29" x14ac:dyDescent="0.2">
      <c r="C434" s="18"/>
      <c r="D434" s="23"/>
      <c r="E434" s="18"/>
      <c r="F434" s="163"/>
      <c r="G434" s="161"/>
      <c r="H434" s="246"/>
      <c r="I434" s="240"/>
      <c r="J434" s="96"/>
      <c r="K434" s="95"/>
      <c r="L434" s="95"/>
      <c r="M434" s="92"/>
      <c r="N434" s="256"/>
      <c r="Q434" s="101"/>
      <c r="R434" s="101"/>
      <c r="S434" s="101"/>
      <c r="T434" s="101"/>
      <c r="U434" s="101"/>
      <c r="X434" s="498"/>
      <c r="Z434" s="7"/>
    </row>
    <row r="435" spans="1:29" x14ac:dyDescent="0.2">
      <c r="A435" s="107"/>
      <c r="B435" s="106" t="s">
        <v>282</v>
      </c>
      <c r="C435" s="49"/>
      <c r="D435" s="82"/>
      <c r="E435" s="49"/>
      <c r="F435" s="130"/>
      <c r="G435" s="48"/>
      <c r="H435" s="105"/>
      <c r="I435" s="105" t="s">
        <v>79</v>
      </c>
      <c r="J435" s="243"/>
      <c r="K435" s="149">
        <f>SUM(K436:K442)</f>
        <v>0</v>
      </c>
      <c r="L435" s="149">
        <f>SUM(L436:L442)</f>
        <v>0</v>
      </c>
      <c r="M435" s="255">
        <f>SUM(M436:M442)</f>
        <v>0</v>
      </c>
      <c r="N435" s="255">
        <f>SUM(N436:N442)</f>
        <v>0</v>
      </c>
      <c r="O435" s="110"/>
      <c r="Q435" s="101"/>
      <c r="R435" s="101"/>
      <c r="S435" s="101"/>
      <c r="T435" s="101"/>
      <c r="U435" s="101"/>
      <c r="V435" s="187"/>
      <c r="W435" s="415"/>
      <c r="X435" s="498"/>
    </row>
    <row r="436" spans="1:29" x14ac:dyDescent="0.2">
      <c r="A436" s="12">
        <v>6200</v>
      </c>
      <c r="B436" s="9" t="s">
        <v>281</v>
      </c>
      <c r="C436" s="18"/>
      <c r="D436" s="23"/>
      <c r="E436" s="18"/>
      <c r="F436" s="260">
        <f>SUM(S112:S298)</f>
        <v>0</v>
      </c>
      <c r="G436" s="163" t="s">
        <v>280</v>
      </c>
      <c r="H436" s="247">
        <v>0</v>
      </c>
      <c r="I436" s="240"/>
      <c r="J436" s="96"/>
      <c r="K436" s="95"/>
      <c r="L436" s="95">
        <f>F436*H436</f>
        <v>0</v>
      </c>
      <c r="M436" s="92">
        <f t="shared" ref="M436:M441" si="69">K436+L436</f>
        <v>0</v>
      </c>
      <c r="N436" s="92"/>
      <c r="Q436" s="101"/>
      <c r="R436" s="101"/>
      <c r="S436" s="101"/>
      <c r="T436" s="101"/>
      <c r="U436" s="101"/>
      <c r="X436" s="506" t="s">
        <v>590</v>
      </c>
      <c r="Y436" s="525"/>
      <c r="Z436" s="510"/>
      <c r="AA436" s="190"/>
      <c r="AB436" s="190"/>
      <c r="AC436" s="510"/>
    </row>
    <row r="437" spans="1:29" x14ac:dyDescent="0.2">
      <c r="A437" s="12">
        <f>A436+1</f>
        <v>6201</v>
      </c>
      <c r="B437" s="9" t="s">
        <v>279</v>
      </c>
      <c r="C437" s="18"/>
      <c r="D437" s="23"/>
      <c r="E437" s="18"/>
      <c r="F437" s="259">
        <f>SUM(T112:T298)</f>
        <v>0</v>
      </c>
      <c r="G437" s="163" t="s">
        <v>276</v>
      </c>
      <c r="H437" s="247">
        <v>0</v>
      </c>
      <c r="I437" s="240"/>
      <c r="J437" s="96"/>
      <c r="K437" s="95">
        <f>F437*H437</f>
        <v>0</v>
      </c>
      <c r="L437" s="95"/>
      <c r="M437" s="92">
        <f t="shared" si="69"/>
        <v>0</v>
      </c>
      <c r="N437" s="92"/>
      <c r="Q437" s="101"/>
      <c r="R437" s="101"/>
      <c r="S437" s="101"/>
      <c r="T437" s="101"/>
      <c r="U437" s="101"/>
      <c r="X437" s="503" t="s">
        <v>591</v>
      </c>
      <c r="Y437" s="526"/>
      <c r="Z437" s="586"/>
      <c r="AA437" s="527"/>
      <c r="AB437" s="527"/>
      <c r="AC437" s="242"/>
    </row>
    <row r="438" spans="1:29" x14ac:dyDescent="0.2">
      <c r="A438" s="12">
        <f>A437+1</f>
        <v>6202</v>
      </c>
      <c r="B438" s="9" t="s">
        <v>278</v>
      </c>
      <c r="C438" s="18"/>
      <c r="D438" s="23"/>
      <c r="E438" s="18"/>
      <c r="F438" s="258">
        <f>SUM(S300:S350)</f>
        <v>0</v>
      </c>
      <c r="G438" s="163" t="s">
        <v>276</v>
      </c>
      <c r="H438" s="247">
        <v>0</v>
      </c>
      <c r="I438" s="240"/>
      <c r="J438" s="96"/>
      <c r="K438" s="95"/>
      <c r="L438" s="95">
        <f>F438*H438</f>
        <v>0</v>
      </c>
      <c r="M438" s="92">
        <f t="shared" si="69"/>
        <v>0</v>
      </c>
      <c r="N438" s="92"/>
      <c r="Q438" s="101"/>
      <c r="R438" s="101"/>
      <c r="S438" s="101"/>
      <c r="T438" s="101"/>
      <c r="U438" s="101"/>
      <c r="X438" s="575" t="s">
        <v>592</v>
      </c>
      <c r="Y438" s="576"/>
      <c r="Z438" s="124"/>
      <c r="AA438" s="578"/>
      <c r="AB438" s="578"/>
      <c r="AC438" s="577"/>
    </row>
    <row r="439" spans="1:29" x14ac:dyDescent="0.2">
      <c r="A439" s="12">
        <f>A438+1</f>
        <v>6203</v>
      </c>
      <c r="B439" s="9" t="s">
        <v>277</v>
      </c>
      <c r="C439" s="18"/>
      <c r="D439" s="23"/>
      <c r="E439" s="18"/>
      <c r="F439" s="257">
        <f>SUM(T300:T350)</f>
        <v>0</v>
      </c>
      <c r="G439" s="163" t="s">
        <v>276</v>
      </c>
      <c r="H439" s="247">
        <v>0</v>
      </c>
      <c r="I439" s="240"/>
      <c r="J439" s="96"/>
      <c r="K439" s="95">
        <f>F439*H439</f>
        <v>0</v>
      </c>
      <c r="L439" s="95"/>
      <c r="M439" s="92">
        <f t="shared" si="69"/>
        <v>0</v>
      </c>
      <c r="N439" s="92"/>
      <c r="Q439" s="101"/>
      <c r="R439" s="101"/>
      <c r="S439" s="101"/>
      <c r="T439" s="101"/>
      <c r="U439" s="101"/>
      <c r="X439" s="506" t="s">
        <v>593</v>
      </c>
      <c r="Y439" s="525"/>
      <c r="Z439" s="165"/>
      <c r="AA439" s="190"/>
      <c r="AB439" s="190"/>
      <c r="AC439" s="510"/>
    </row>
    <row r="440" spans="1:29" x14ac:dyDescent="0.2">
      <c r="A440" s="12">
        <f>A439+1</f>
        <v>6204</v>
      </c>
      <c r="B440" s="9" t="s">
        <v>197</v>
      </c>
      <c r="C440" s="18"/>
      <c r="D440" s="23"/>
      <c r="E440" s="18"/>
      <c r="F440" s="198">
        <v>0</v>
      </c>
      <c r="G440" s="163" t="s">
        <v>276</v>
      </c>
      <c r="H440" s="247">
        <v>0</v>
      </c>
      <c r="I440" s="240"/>
      <c r="J440" s="96"/>
      <c r="K440" s="95"/>
      <c r="L440" s="95">
        <f>F440*H440</f>
        <v>0</v>
      </c>
      <c r="M440" s="92">
        <f t="shared" si="69"/>
        <v>0</v>
      </c>
      <c r="N440" s="92"/>
      <c r="Q440" s="101"/>
      <c r="R440" s="101"/>
      <c r="S440" s="101"/>
      <c r="T440" s="101"/>
      <c r="U440" s="101"/>
      <c r="X440" s="498"/>
    </row>
    <row r="441" spans="1:29" x14ac:dyDescent="0.2">
      <c r="A441" s="12">
        <f>A440+1</f>
        <v>6205</v>
      </c>
      <c r="C441" s="18"/>
      <c r="D441" s="23"/>
      <c r="E441" s="18"/>
      <c r="F441" s="163"/>
      <c r="G441" s="163"/>
      <c r="H441" s="247"/>
      <c r="I441" s="240"/>
      <c r="J441" s="96"/>
      <c r="K441" s="95"/>
      <c r="L441" s="95"/>
      <c r="M441" s="92">
        <f t="shared" si="69"/>
        <v>0</v>
      </c>
      <c r="N441" s="92"/>
      <c r="Q441" s="101"/>
      <c r="R441" s="101"/>
      <c r="S441" s="101"/>
      <c r="T441" s="101"/>
      <c r="U441" s="101"/>
      <c r="X441" s="498"/>
    </row>
    <row r="442" spans="1:29" x14ac:dyDescent="0.2">
      <c r="C442" s="18"/>
      <c r="D442" s="23"/>
      <c r="E442" s="18"/>
      <c r="F442" s="163"/>
      <c r="G442" s="161"/>
      <c r="H442" s="246"/>
      <c r="I442" s="240"/>
      <c r="J442" s="245"/>
      <c r="K442" s="244"/>
      <c r="L442" s="244"/>
      <c r="M442" s="256"/>
      <c r="N442" s="256"/>
      <c r="Q442" s="101"/>
      <c r="R442" s="101"/>
      <c r="S442" s="101"/>
      <c r="T442" s="101"/>
      <c r="U442" s="101"/>
      <c r="X442" s="498"/>
    </row>
    <row r="443" spans="1:29" x14ac:dyDescent="0.2">
      <c r="A443" s="107"/>
      <c r="B443" s="106" t="s">
        <v>275</v>
      </c>
      <c r="C443" s="49"/>
      <c r="D443" s="82"/>
      <c r="E443" s="49"/>
      <c r="F443" s="130"/>
      <c r="G443" s="48"/>
      <c r="H443" s="105"/>
      <c r="I443" s="105" t="s">
        <v>79</v>
      </c>
      <c r="J443" s="243"/>
      <c r="K443" s="149">
        <f>SUM(K444:K449)</f>
        <v>0</v>
      </c>
      <c r="L443" s="149">
        <f>SUM(L444:L449)</f>
        <v>0</v>
      </c>
      <c r="M443" s="255">
        <f>SUM(M444:M449)</f>
        <v>0</v>
      </c>
      <c r="N443" s="255">
        <f>SUM(N444:N449)</f>
        <v>0</v>
      </c>
      <c r="O443" s="110"/>
      <c r="Q443" s="101"/>
      <c r="R443" s="101"/>
      <c r="S443" s="101"/>
      <c r="T443" s="101"/>
      <c r="U443" s="101"/>
      <c r="V443" s="187"/>
      <c r="W443" s="415"/>
      <c r="X443" s="498"/>
    </row>
    <row r="444" spans="1:29" x14ac:dyDescent="0.2">
      <c r="A444" s="12">
        <v>6300</v>
      </c>
      <c r="B444" s="9" t="s">
        <v>274</v>
      </c>
      <c r="C444" s="18"/>
      <c r="D444" s="23"/>
      <c r="E444" s="18"/>
      <c r="F444" s="163"/>
      <c r="G444" s="163"/>
      <c r="H444" s="247"/>
      <c r="I444" s="240"/>
      <c r="J444" s="96"/>
      <c r="K444" s="95"/>
      <c r="L444" s="254">
        <f>SUM(W112:W298)</f>
        <v>0</v>
      </c>
      <c r="M444" s="92">
        <f>K444+L444</f>
        <v>0</v>
      </c>
      <c r="N444" s="92"/>
      <c r="Q444" s="101"/>
      <c r="R444" s="101"/>
      <c r="S444" s="101"/>
      <c r="T444" s="101"/>
      <c r="U444" s="101"/>
      <c r="X444" s="589" t="s">
        <v>594</v>
      </c>
      <c r="Y444" s="260"/>
      <c r="Z444" s="260"/>
      <c r="AA444" s="260"/>
      <c r="AB444" s="190"/>
      <c r="AC444" s="510"/>
    </row>
    <row r="445" spans="1:29" x14ac:dyDescent="0.2">
      <c r="A445" s="12">
        <f>A444+1</f>
        <v>6301</v>
      </c>
      <c r="B445" s="9" t="s">
        <v>273</v>
      </c>
      <c r="C445" s="18"/>
      <c r="D445" s="23"/>
      <c r="E445" s="18"/>
      <c r="F445" s="163"/>
      <c r="G445" s="163"/>
      <c r="H445" s="247"/>
      <c r="I445" s="240"/>
      <c r="J445" s="96"/>
      <c r="K445" s="95"/>
      <c r="L445" s="253">
        <f>SUM(W300:W333)</f>
        <v>0</v>
      </c>
      <c r="M445" s="92">
        <f>K445+L445</f>
        <v>0</v>
      </c>
      <c r="N445" s="92"/>
      <c r="Q445" s="101"/>
      <c r="R445" s="101"/>
      <c r="S445" s="101"/>
      <c r="T445" s="101"/>
      <c r="U445" s="101"/>
      <c r="X445" s="590" t="s">
        <v>595</v>
      </c>
      <c r="Y445" s="591"/>
      <c r="Z445" s="591"/>
      <c r="AA445" s="591"/>
      <c r="AB445" s="527"/>
      <c r="AC445" s="242"/>
    </row>
    <row r="446" spans="1:29" x14ac:dyDescent="0.2">
      <c r="A446" s="12">
        <f>A445+1</f>
        <v>6302</v>
      </c>
      <c r="B446" s="9" t="s">
        <v>272</v>
      </c>
      <c r="C446" s="18"/>
      <c r="D446" s="23"/>
      <c r="E446" s="18"/>
      <c r="F446" s="198"/>
      <c r="G446" s="163"/>
      <c r="H446" s="247"/>
      <c r="I446" s="240"/>
      <c r="J446" s="96"/>
      <c r="K446" s="95"/>
      <c r="L446" s="252">
        <f>SUM(W335:W350)</f>
        <v>0</v>
      </c>
      <c r="M446" s="92">
        <f>K446+L446</f>
        <v>0</v>
      </c>
      <c r="N446" s="92"/>
      <c r="Q446" s="101"/>
      <c r="R446" s="101"/>
      <c r="S446" s="101"/>
      <c r="T446" s="101"/>
      <c r="U446" s="101"/>
      <c r="X446" s="592" t="s">
        <v>596</v>
      </c>
      <c r="Y446" s="593"/>
      <c r="Z446" s="593"/>
      <c r="AA446" s="593"/>
      <c r="AB446" s="578"/>
      <c r="AC446" s="577"/>
    </row>
    <row r="447" spans="1:29" x14ac:dyDescent="0.2">
      <c r="A447" s="12">
        <f>A446+1</f>
        <v>6303</v>
      </c>
      <c r="B447" s="9" t="s">
        <v>197</v>
      </c>
      <c r="C447" s="18"/>
      <c r="D447" s="23"/>
      <c r="E447" s="18"/>
      <c r="F447" s="198"/>
      <c r="G447" s="163"/>
      <c r="H447" s="247"/>
      <c r="I447" s="240"/>
      <c r="J447" s="96"/>
      <c r="K447" s="95"/>
      <c r="L447" s="95"/>
      <c r="M447" s="92">
        <f>K447+L447</f>
        <v>0</v>
      </c>
      <c r="N447" s="92"/>
      <c r="Q447" s="101"/>
      <c r="R447" s="101"/>
      <c r="S447" s="101"/>
      <c r="T447" s="101"/>
      <c r="U447" s="101"/>
      <c r="X447" s="594"/>
      <c r="Y447" s="276"/>
      <c r="Z447" s="276"/>
      <c r="AA447" s="276"/>
    </row>
    <row r="448" spans="1:29" x14ac:dyDescent="0.2">
      <c r="A448" s="12">
        <f>A447+1</f>
        <v>6304</v>
      </c>
      <c r="C448" s="18"/>
      <c r="D448" s="23"/>
      <c r="E448" s="18"/>
      <c r="F448" s="198"/>
      <c r="G448" s="163"/>
      <c r="H448" s="247"/>
      <c r="I448" s="240"/>
      <c r="J448" s="96"/>
      <c r="K448" s="95"/>
      <c r="L448" s="95"/>
      <c r="M448" s="92">
        <f>K448+L448</f>
        <v>0</v>
      </c>
      <c r="N448" s="92"/>
      <c r="Q448" s="101"/>
      <c r="R448" s="101"/>
      <c r="S448" s="101"/>
      <c r="T448" s="101"/>
      <c r="U448" s="101"/>
      <c r="X448" s="498"/>
    </row>
    <row r="449" spans="1:29" x14ac:dyDescent="0.2">
      <c r="C449" s="18"/>
      <c r="D449" s="23"/>
      <c r="E449" s="18"/>
      <c r="F449" s="163"/>
      <c r="G449" s="161"/>
      <c r="H449" s="246"/>
      <c r="I449" s="240"/>
      <c r="J449" s="240"/>
      <c r="K449" s="223"/>
      <c r="L449" s="223"/>
      <c r="M449" s="223"/>
      <c r="N449" s="223"/>
      <c r="Q449" s="101"/>
      <c r="R449" s="101"/>
      <c r="S449" s="101"/>
      <c r="T449" s="101"/>
      <c r="U449" s="101"/>
      <c r="X449" s="498"/>
    </row>
    <row r="450" spans="1:29" x14ac:dyDescent="0.2">
      <c r="A450" s="107"/>
      <c r="B450" s="106" t="s">
        <v>271</v>
      </c>
      <c r="C450" s="49"/>
      <c r="D450" s="82"/>
      <c r="E450" s="49"/>
      <c r="F450" s="130"/>
      <c r="G450" s="48"/>
      <c r="H450" s="105"/>
      <c r="I450" s="105" t="s">
        <v>79</v>
      </c>
      <c r="J450" s="243"/>
      <c r="K450" s="149">
        <f>SUM(K451:K467)</f>
        <v>0</v>
      </c>
      <c r="L450" s="149">
        <f>SUM(L451:L467)</f>
        <v>0</v>
      </c>
      <c r="M450" s="149">
        <f>SUM(M451:M467)</f>
        <v>0</v>
      </c>
      <c r="N450" s="222">
        <f>SUM(N451:N468)</f>
        <v>0</v>
      </c>
      <c r="Q450" s="101"/>
      <c r="R450" s="101"/>
      <c r="S450" s="101"/>
      <c r="T450" s="101"/>
      <c r="U450" s="101"/>
      <c r="V450" s="187"/>
      <c r="W450" s="415"/>
      <c r="X450" s="498"/>
    </row>
    <row r="451" spans="1:29" x14ac:dyDescent="0.2">
      <c r="A451" s="12">
        <v>6400</v>
      </c>
      <c r="B451" s="9" t="s">
        <v>72</v>
      </c>
      <c r="C451" s="18"/>
      <c r="D451" s="251" t="s">
        <v>257</v>
      </c>
      <c r="E451" s="18"/>
      <c r="F451" s="197">
        <f>$G$19+2</f>
        <v>2</v>
      </c>
      <c r="G451" s="163" t="s">
        <v>198</v>
      </c>
      <c r="H451" s="247">
        <v>0</v>
      </c>
      <c r="I451" s="9"/>
      <c r="J451" s="96"/>
      <c r="K451" s="95"/>
      <c r="L451" s="95">
        <f t="shared" ref="L451:L466" si="70">F451*H451</f>
        <v>0</v>
      </c>
      <c r="M451" s="92">
        <f t="shared" ref="M451:M466" si="71">K451+L451</f>
        <v>0</v>
      </c>
      <c r="N451" s="92"/>
      <c r="Q451" s="101"/>
      <c r="R451" s="101"/>
      <c r="S451" s="101"/>
      <c r="T451" s="101"/>
      <c r="U451" s="101"/>
      <c r="X451" s="506" t="s">
        <v>597</v>
      </c>
      <c r="Y451" s="525"/>
      <c r="Z451" s="510"/>
      <c r="AA451" s="190"/>
      <c r="AB451" s="190"/>
      <c r="AC451" s="510"/>
    </row>
    <row r="452" spans="1:29" x14ac:dyDescent="0.2">
      <c r="A452" s="12">
        <f t="shared" ref="A452:A466" si="72">A451+1</f>
        <v>6401</v>
      </c>
      <c r="B452" s="9" t="s">
        <v>58</v>
      </c>
      <c r="C452" s="18"/>
      <c r="D452" s="23" t="s">
        <v>257</v>
      </c>
      <c r="E452" s="18"/>
      <c r="F452" s="197">
        <f>$G$19+2</f>
        <v>2</v>
      </c>
      <c r="G452" s="163" t="s">
        <v>198</v>
      </c>
      <c r="H452" s="247">
        <v>0</v>
      </c>
      <c r="I452" s="9"/>
      <c r="J452" s="96"/>
      <c r="K452" s="95"/>
      <c r="L452" s="95">
        <f t="shared" si="70"/>
        <v>0</v>
      </c>
      <c r="M452" s="92">
        <f t="shared" si="71"/>
        <v>0</v>
      </c>
      <c r="N452" s="92"/>
      <c r="Q452" s="101"/>
      <c r="R452" s="101"/>
      <c r="S452" s="101"/>
      <c r="T452" s="101"/>
      <c r="U452" s="101"/>
      <c r="X452" s="595" t="s">
        <v>598</v>
      </c>
    </row>
    <row r="453" spans="1:29" x14ac:dyDescent="0.2">
      <c r="A453" s="12">
        <f t="shared" si="72"/>
        <v>6402</v>
      </c>
      <c r="B453" s="9" t="s">
        <v>270</v>
      </c>
      <c r="C453" s="18"/>
      <c r="D453" s="23" t="s">
        <v>257</v>
      </c>
      <c r="E453" s="18"/>
      <c r="F453" s="197">
        <f>$G$19+4</f>
        <v>4</v>
      </c>
      <c r="G453" s="163" t="s">
        <v>198</v>
      </c>
      <c r="H453" s="247">
        <v>0</v>
      </c>
      <c r="I453" s="9"/>
      <c r="J453" s="96"/>
      <c r="K453" s="95"/>
      <c r="L453" s="95">
        <f t="shared" si="70"/>
        <v>0</v>
      </c>
      <c r="M453" s="92">
        <f t="shared" si="71"/>
        <v>0</v>
      </c>
      <c r="N453" s="92"/>
      <c r="Q453" s="101"/>
      <c r="R453" s="101"/>
      <c r="S453" s="101"/>
      <c r="T453" s="101"/>
      <c r="U453" s="101"/>
      <c r="X453" s="498"/>
    </row>
    <row r="454" spans="1:29" x14ac:dyDescent="0.2">
      <c r="A454" s="12">
        <f t="shared" si="72"/>
        <v>6403</v>
      </c>
      <c r="B454" s="9" t="s">
        <v>269</v>
      </c>
      <c r="C454" s="18"/>
      <c r="D454" s="23" t="s">
        <v>257</v>
      </c>
      <c r="E454" s="18"/>
      <c r="F454" s="197">
        <f>$G$19+1</f>
        <v>1</v>
      </c>
      <c r="G454" s="163" t="s">
        <v>198</v>
      </c>
      <c r="H454" s="247">
        <v>0</v>
      </c>
      <c r="I454" s="9"/>
      <c r="J454" s="96"/>
      <c r="K454" s="95"/>
      <c r="L454" s="95">
        <f t="shared" si="70"/>
        <v>0</v>
      </c>
      <c r="M454" s="92">
        <f t="shared" si="71"/>
        <v>0</v>
      </c>
      <c r="N454" s="92"/>
      <c r="Q454" s="101"/>
      <c r="R454" s="101"/>
      <c r="S454" s="101"/>
      <c r="T454" s="101"/>
      <c r="U454" s="101"/>
      <c r="X454" s="575" t="s">
        <v>599</v>
      </c>
      <c r="Y454" s="576"/>
    </row>
    <row r="455" spans="1:29" x14ac:dyDescent="0.2">
      <c r="A455" s="12">
        <f t="shared" si="72"/>
        <v>6404</v>
      </c>
      <c r="B455" s="9" t="s">
        <v>268</v>
      </c>
      <c r="C455" s="18"/>
      <c r="D455" s="23" t="s">
        <v>259</v>
      </c>
      <c r="E455" s="18"/>
      <c r="F455" s="197">
        <f>$G$19+1</f>
        <v>1</v>
      </c>
      <c r="G455" s="163" t="s">
        <v>198</v>
      </c>
      <c r="H455" s="247">
        <v>0</v>
      </c>
      <c r="I455" s="9"/>
      <c r="J455" s="96"/>
      <c r="K455" s="95"/>
      <c r="L455" s="95">
        <f t="shared" si="70"/>
        <v>0</v>
      </c>
      <c r="M455" s="92">
        <f t="shared" si="71"/>
        <v>0</v>
      </c>
      <c r="N455" s="92"/>
      <c r="Q455" s="101"/>
      <c r="R455" s="101"/>
      <c r="S455" s="101"/>
      <c r="T455" s="101"/>
      <c r="U455" s="101"/>
      <c r="X455" s="498"/>
    </row>
    <row r="456" spans="1:29" x14ac:dyDescent="0.2">
      <c r="A456" s="12">
        <f t="shared" si="72"/>
        <v>6405</v>
      </c>
      <c r="B456" s="9" t="s">
        <v>267</v>
      </c>
      <c r="C456" s="18"/>
      <c r="D456" s="23" t="s">
        <v>259</v>
      </c>
      <c r="E456" s="18"/>
      <c r="F456" s="197">
        <f>$G$19+0.4</f>
        <v>0.4</v>
      </c>
      <c r="G456" s="163" t="s">
        <v>198</v>
      </c>
      <c r="H456" s="247">
        <v>0</v>
      </c>
      <c r="I456" s="9"/>
      <c r="J456" s="96"/>
      <c r="K456" s="95"/>
      <c r="L456" s="95">
        <f t="shared" si="70"/>
        <v>0</v>
      </c>
      <c r="M456" s="92">
        <f t="shared" si="71"/>
        <v>0</v>
      </c>
      <c r="N456" s="92"/>
      <c r="Q456" s="101"/>
      <c r="R456" s="101"/>
      <c r="S456" s="101"/>
      <c r="T456" s="101"/>
      <c r="U456" s="101"/>
      <c r="X456" s="498"/>
    </row>
    <row r="457" spans="1:29" x14ac:dyDescent="0.2">
      <c r="A457" s="12">
        <f t="shared" si="72"/>
        <v>6406</v>
      </c>
      <c r="B457" s="9" t="s">
        <v>266</v>
      </c>
      <c r="C457" s="18"/>
      <c r="D457" s="23" t="s">
        <v>259</v>
      </c>
      <c r="E457" s="18"/>
      <c r="F457" s="197">
        <f>$G$19+0.2</f>
        <v>0.2</v>
      </c>
      <c r="G457" s="163" t="s">
        <v>198</v>
      </c>
      <c r="H457" s="247">
        <v>0</v>
      </c>
      <c r="I457" s="9"/>
      <c r="J457" s="96"/>
      <c r="K457" s="95"/>
      <c r="L457" s="95">
        <f t="shared" si="70"/>
        <v>0</v>
      </c>
      <c r="M457" s="92">
        <f t="shared" si="71"/>
        <v>0</v>
      </c>
      <c r="N457" s="92"/>
      <c r="Q457" s="101"/>
      <c r="R457" s="101"/>
      <c r="S457" s="101"/>
      <c r="T457" s="101"/>
      <c r="U457" s="101"/>
      <c r="X457" s="498"/>
    </row>
    <row r="458" spans="1:29" x14ac:dyDescent="0.2">
      <c r="A458" s="12">
        <f t="shared" si="72"/>
        <v>6407</v>
      </c>
      <c r="B458" s="9" t="s">
        <v>265</v>
      </c>
      <c r="C458" s="18"/>
      <c r="D458" s="23" t="s">
        <v>259</v>
      </c>
      <c r="E458" s="18"/>
      <c r="F458" s="197">
        <f>$G$19+0.2</f>
        <v>0.2</v>
      </c>
      <c r="G458" s="163" t="s">
        <v>198</v>
      </c>
      <c r="H458" s="247">
        <v>0</v>
      </c>
      <c r="I458" s="9"/>
      <c r="J458" s="96"/>
      <c r="K458" s="95"/>
      <c r="L458" s="95">
        <f t="shared" si="70"/>
        <v>0</v>
      </c>
      <c r="M458" s="92">
        <f t="shared" si="71"/>
        <v>0</v>
      </c>
      <c r="N458" s="92"/>
      <c r="Q458" s="101"/>
      <c r="R458" s="101"/>
      <c r="S458" s="101"/>
      <c r="T458" s="101"/>
      <c r="U458" s="101"/>
      <c r="X458" s="498"/>
    </row>
    <row r="459" spans="1:29" x14ac:dyDescent="0.2">
      <c r="A459" s="12">
        <f t="shared" si="72"/>
        <v>6408</v>
      </c>
      <c r="B459" s="9" t="s">
        <v>264</v>
      </c>
      <c r="C459" s="18"/>
      <c r="D459" s="23" t="s">
        <v>259</v>
      </c>
      <c r="E459" s="18"/>
      <c r="F459" s="197">
        <f>$G$19+0.2</f>
        <v>0.2</v>
      </c>
      <c r="G459" s="163" t="s">
        <v>198</v>
      </c>
      <c r="H459" s="247">
        <v>0</v>
      </c>
      <c r="I459" s="9"/>
      <c r="J459" s="96"/>
      <c r="K459" s="95"/>
      <c r="L459" s="95">
        <f t="shared" si="70"/>
        <v>0</v>
      </c>
      <c r="M459" s="92">
        <f t="shared" si="71"/>
        <v>0</v>
      </c>
      <c r="N459" s="92"/>
      <c r="Q459" s="101"/>
      <c r="R459" s="101"/>
      <c r="S459" s="101"/>
      <c r="T459" s="101"/>
      <c r="U459" s="101"/>
      <c r="X459" s="498"/>
    </row>
    <row r="460" spans="1:29" x14ac:dyDescent="0.2">
      <c r="A460" s="12">
        <f t="shared" si="72"/>
        <v>6409</v>
      </c>
      <c r="B460" s="9" t="s">
        <v>263</v>
      </c>
      <c r="C460" s="18"/>
      <c r="D460" s="23" t="s">
        <v>257</v>
      </c>
      <c r="E460" s="18"/>
      <c r="F460" s="197">
        <f>$G$19+0.2</f>
        <v>0.2</v>
      </c>
      <c r="G460" s="163" t="s">
        <v>198</v>
      </c>
      <c r="H460" s="247">
        <v>0</v>
      </c>
      <c r="I460" s="9"/>
      <c r="J460" s="96"/>
      <c r="K460" s="95"/>
      <c r="L460" s="95">
        <f t="shared" si="70"/>
        <v>0</v>
      </c>
      <c r="M460" s="92">
        <f t="shared" si="71"/>
        <v>0</v>
      </c>
      <c r="N460" s="92"/>
      <c r="Q460" s="101"/>
      <c r="R460" s="101"/>
      <c r="S460" s="101"/>
      <c r="T460" s="101"/>
      <c r="U460" s="101"/>
      <c r="X460" s="498"/>
    </row>
    <row r="461" spans="1:29" x14ac:dyDescent="0.2">
      <c r="A461" s="12">
        <f t="shared" si="72"/>
        <v>6410</v>
      </c>
      <c r="B461" s="9" t="s">
        <v>262</v>
      </c>
      <c r="C461" s="18"/>
      <c r="D461" s="23" t="s">
        <v>259</v>
      </c>
      <c r="E461" s="18"/>
      <c r="F461" s="197">
        <f>$G$19+4</f>
        <v>4</v>
      </c>
      <c r="G461" s="163" t="s">
        <v>198</v>
      </c>
      <c r="H461" s="247">
        <v>0</v>
      </c>
      <c r="I461" s="9"/>
      <c r="J461" s="96"/>
      <c r="K461" s="95"/>
      <c r="L461" s="95">
        <f t="shared" si="70"/>
        <v>0</v>
      </c>
      <c r="M461" s="92">
        <f t="shared" si="71"/>
        <v>0</v>
      </c>
      <c r="N461" s="92"/>
      <c r="Q461" s="101"/>
      <c r="R461" s="101"/>
      <c r="S461" s="101"/>
      <c r="T461" s="101"/>
      <c r="U461" s="101"/>
      <c r="X461" s="498"/>
    </row>
    <row r="462" spans="1:29" x14ac:dyDescent="0.2">
      <c r="A462" s="12">
        <f t="shared" si="72"/>
        <v>6411</v>
      </c>
      <c r="B462" s="9" t="s">
        <v>261</v>
      </c>
      <c r="C462" s="18"/>
      <c r="D462" s="23" t="s">
        <v>257</v>
      </c>
      <c r="E462" s="23"/>
      <c r="F462" s="197">
        <f>$G$19+4</f>
        <v>4</v>
      </c>
      <c r="G462" s="163" t="s">
        <v>198</v>
      </c>
      <c r="H462" s="247">
        <v>0</v>
      </c>
      <c r="I462" s="9"/>
      <c r="J462" s="96"/>
      <c r="K462" s="95"/>
      <c r="L462" s="95">
        <f t="shared" si="70"/>
        <v>0</v>
      </c>
      <c r="M462" s="92">
        <f t="shared" si="71"/>
        <v>0</v>
      </c>
      <c r="N462" s="92"/>
      <c r="Q462" s="101"/>
      <c r="R462" s="101"/>
      <c r="S462" s="101"/>
      <c r="T462" s="101"/>
      <c r="U462" s="101"/>
      <c r="X462" s="498"/>
    </row>
    <row r="463" spans="1:29" x14ac:dyDescent="0.2">
      <c r="A463" s="12">
        <f t="shared" si="72"/>
        <v>6412</v>
      </c>
      <c r="B463" s="9" t="s">
        <v>260</v>
      </c>
      <c r="C463" s="18"/>
      <c r="D463" s="23" t="s">
        <v>259</v>
      </c>
      <c r="E463" s="18"/>
      <c r="F463" s="197">
        <f>$G$19+1</f>
        <v>1</v>
      </c>
      <c r="G463" s="163" t="s">
        <v>198</v>
      </c>
      <c r="H463" s="247">
        <v>0</v>
      </c>
      <c r="I463" s="9"/>
      <c r="J463" s="96"/>
      <c r="K463" s="95"/>
      <c r="L463" s="95">
        <f t="shared" si="70"/>
        <v>0</v>
      </c>
      <c r="M463" s="92">
        <f t="shared" si="71"/>
        <v>0</v>
      </c>
      <c r="N463" s="92"/>
      <c r="Q463" s="101"/>
      <c r="R463" s="101"/>
      <c r="S463" s="101"/>
      <c r="T463" s="101"/>
      <c r="U463" s="101"/>
      <c r="X463" s="498"/>
    </row>
    <row r="464" spans="1:29" x14ac:dyDescent="0.2">
      <c r="A464" s="12">
        <f t="shared" si="72"/>
        <v>6413</v>
      </c>
      <c r="B464" s="9" t="s">
        <v>258</v>
      </c>
      <c r="C464" s="18"/>
      <c r="D464" s="23" t="s">
        <v>257</v>
      </c>
      <c r="E464" s="18"/>
      <c r="F464" s="197">
        <f>$G$19+2</f>
        <v>2</v>
      </c>
      <c r="G464" s="163" t="s">
        <v>198</v>
      </c>
      <c r="H464" s="247">
        <v>0</v>
      </c>
      <c r="I464" s="9"/>
      <c r="J464" s="96"/>
      <c r="K464" s="95"/>
      <c r="L464" s="95">
        <f t="shared" si="70"/>
        <v>0</v>
      </c>
      <c r="M464" s="92">
        <f t="shared" si="71"/>
        <v>0</v>
      </c>
      <c r="N464" s="92"/>
      <c r="Q464" s="101"/>
      <c r="R464" s="101"/>
      <c r="S464" s="101"/>
      <c r="T464" s="101"/>
      <c r="U464" s="101"/>
      <c r="X464" s="498"/>
    </row>
    <row r="465" spans="1:29" x14ac:dyDescent="0.2">
      <c r="A465" s="12">
        <f t="shared" si="72"/>
        <v>6414</v>
      </c>
      <c r="C465" s="9"/>
      <c r="D465" s="23"/>
      <c r="E465" s="97"/>
      <c r="F465" s="8"/>
      <c r="G465" s="163" t="s">
        <v>198</v>
      </c>
      <c r="H465" s="247">
        <v>0</v>
      </c>
      <c r="I465" s="9"/>
      <c r="J465" s="96"/>
      <c r="K465" s="95"/>
      <c r="L465" s="95">
        <f t="shared" si="70"/>
        <v>0</v>
      </c>
      <c r="M465" s="92">
        <f t="shared" si="71"/>
        <v>0</v>
      </c>
      <c r="N465" s="92"/>
      <c r="Q465" s="101"/>
      <c r="R465" s="101"/>
      <c r="S465" s="101"/>
      <c r="T465" s="101"/>
      <c r="U465" s="101"/>
      <c r="X465" s="498"/>
    </row>
    <row r="466" spans="1:29" x14ac:dyDescent="0.2">
      <c r="A466" s="12">
        <f t="shared" si="72"/>
        <v>6415</v>
      </c>
      <c r="B466" s="9" t="s">
        <v>256</v>
      </c>
      <c r="C466" s="18"/>
      <c r="D466" s="23"/>
      <c r="E466" s="18"/>
      <c r="F466" s="250">
        <f>SUM(F451:F465)</f>
        <v>22.199999999999996</v>
      </c>
      <c r="G466" s="163" t="s">
        <v>198</v>
      </c>
      <c r="H466" s="247">
        <v>0</v>
      </c>
      <c r="I466" s="9"/>
      <c r="J466" s="96"/>
      <c r="K466" s="95"/>
      <c r="L466" s="95">
        <f t="shared" si="70"/>
        <v>0</v>
      </c>
      <c r="M466" s="92">
        <f t="shared" si="71"/>
        <v>0</v>
      </c>
      <c r="N466" s="92"/>
      <c r="Q466" s="101"/>
      <c r="R466" s="101"/>
      <c r="S466" s="101"/>
      <c r="T466" s="101"/>
      <c r="U466" s="101"/>
      <c r="X466" s="641" t="s">
        <v>600</v>
      </c>
      <c r="Y466" s="638"/>
      <c r="Z466" s="638"/>
      <c r="AA466" s="638"/>
      <c r="AB466" s="638"/>
      <c r="AC466" s="638"/>
    </row>
    <row r="467" spans="1:29" x14ac:dyDescent="0.2">
      <c r="C467" s="18"/>
      <c r="D467" s="23"/>
      <c r="E467" s="18"/>
      <c r="F467" s="163"/>
      <c r="G467" s="161"/>
      <c r="H467" s="246"/>
      <c r="I467" s="240"/>
      <c r="J467" s="240"/>
      <c r="K467" s="249"/>
      <c r="L467" s="249"/>
      <c r="M467" s="249"/>
      <c r="N467" s="95"/>
      <c r="Q467" s="101"/>
      <c r="R467" s="101"/>
      <c r="S467" s="101"/>
      <c r="T467" s="101"/>
      <c r="U467" s="101"/>
      <c r="X467" s="639"/>
      <c r="Y467" s="638"/>
      <c r="Z467" s="638"/>
      <c r="AA467" s="638"/>
      <c r="AB467" s="638"/>
      <c r="AC467" s="638"/>
    </row>
    <row r="468" spans="1:29" x14ac:dyDescent="0.2">
      <c r="C468" s="18"/>
      <c r="D468" s="23"/>
      <c r="E468" s="18"/>
      <c r="F468" s="163"/>
      <c r="G468" s="161"/>
      <c r="H468" s="246"/>
      <c r="I468" s="240"/>
      <c r="J468" s="240"/>
      <c r="K468" s="223"/>
      <c r="L468" s="223"/>
      <c r="M468" s="223"/>
      <c r="N468" s="223"/>
      <c r="Q468" s="101"/>
      <c r="R468" s="101"/>
      <c r="S468" s="101"/>
      <c r="T468" s="101"/>
      <c r="U468" s="101"/>
      <c r="X468" s="580"/>
      <c r="Y468" s="579"/>
      <c r="Z468" s="579"/>
      <c r="AA468" s="579"/>
      <c r="AB468" s="579"/>
      <c r="AC468" s="579"/>
    </row>
    <row r="469" spans="1:29" x14ac:dyDescent="0.2">
      <c r="A469" s="12" t="s">
        <v>255</v>
      </c>
      <c r="B469" s="106" t="s">
        <v>254</v>
      </c>
      <c r="C469" s="49"/>
      <c r="D469" s="82"/>
      <c r="E469" s="49"/>
      <c r="F469" s="130"/>
      <c r="G469" s="48"/>
      <c r="H469" s="105"/>
      <c r="I469" s="105" t="s">
        <v>79</v>
      </c>
      <c r="J469" s="243"/>
      <c r="K469" s="149">
        <f>SUM(K470:K477)</f>
        <v>0</v>
      </c>
      <c r="L469" s="149">
        <f>SUM(L470:L477)</f>
        <v>0</v>
      </c>
      <c r="M469" s="149">
        <f>SUM(M470:M477)</f>
        <v>0</v>
      </c>
      <c r="N469" s="222">
        <f>SUM(N470:N477)</f>
        <v>0</v>
      </c>
      <c r="Q469" s="101"/>
      <c r="R469" s="101"/>
      <c r="S469" s="101"/>
      <c r="T469" s="101"/>
      <c r="U469" s="101"/>
      <c r="V469" s="187"/>
      <c r="W469" s="415"/>
      <c r="X469" s="498"/>
    </row>
    <row r="470" spans="1:29" x14ac:dyDescent="0.2">
      <c r="A470" s="12">
        <v>6500</v>
      </c>
      <c r="B470" s="9" t="s">
        <v>253</v>
      </c>
      <c r="C470" s="2"/>
      <c r="D470" s="156"/>
      <c r="E470" s="2"/>
      <c r="F470" s="163" t="s">
        <v>252</v>
      </c>
      <c r="G470" s="161">
        <v>0</v>
      </c>
      <c r="H470" s="247">
        <v>0.55000000000000004</v>
      </c>
      <c r="I470" s="248"/>
      <c r="J470" s="96"/>
      <c r="K470" s="95"/>
      <c r="L470" s="95">
        <f>G470*H470</f>
        <v>0</v>
      </c>
      <c r="M470" s="92">
        <f t="shared" ref="M470:M476" si="73">K470+L470</f>
        <v>0</v>
      </c>
      <c r="N470" s="92"/>
      <c r="Q470" s="101"/>
      <c r="R470" s="101"/>
      <c r="S470" s="101"/>
      <c r="T470" s="101"/>
      <c r="U470" s="101"/>
      <c r="V470" s="187"/>
      <c r="W470" s="415"/>
      <c r="X470" s="498"/>
    </row>
    <row r="471" spans="1:29" x14ac:dyDescent="0.2">
      <c r="A471" s="12">
        <f t="shared" ref="A471:A476" si="74">A470+1</f>
        <v>6501</v>
      </c>
      <c r="B471" s="9" t="s">
        <v>251</v>
      </c>
      <c r="C471" s="2"/>
      <c r="D471" s="156"/>
      <c r="E471" s="2"/>
      <c r="F471" s="163"/>
      <c r="G471" s="161"/>
      <c r="H471" s="246"/>
      <c r="I471" s="240"/>
      <c r="J471" s="96"/>
      <c r="K471" s="95"/>
      <c r="L471" s="95"/>
      <c r="M471" s="92">
        <f t="shared" si="73"/>
        <v>0</v>
      </c>
      <c r="N471" s="92"/>
      <c r="Q471" s="101"/>
      <c r="R471" s="101"/>
      <c r="S471" s="101"/>
      <c r="T471" s="101"/>
      <c r="U471" s="101"/>
      <c r="X471" s="498"/>
    </row>
    <row r="472" spans="1:29" x14ac:dyDescent="0.2">
      <c r="A472" s="12">
        <f t="shared" si="74"/>
        <v>6502</v>
      </c>
      <c r="B472" s="9" t="s">
        <v>250</v>
      </c>
      <c r="C472" s="2"/>
      <c r="D472" s="156"/>
      <c r="E472" s="2"/>
      <c r="F472" s="163">
        <f>$G$20</f>
        <v>0</v>
      </c>
      <c r="G472" s="163" t="s">
        <v>130</v>
      </c>
      <c r="H472" s="247">
        <v>0</v>
      </c>
      <c r="I472" s="240"/>
      <c r="J472" s="96"/>
      <c r="K472" s="95"/>
      <c r="L472" s="95">
        <f>F472*H472</f>
        <v>0</v>
      </c>
      <c r="M472" s="92">
        <f t="shared" si="73"/>
        <v>0</v>
      </c>
      <c r="N472" s="92"/>
      <c r="Q472" s="101"/>
      <c r="R472" s="101"/>
      <c r="S472" s="101"/>
      <c r="T472" s="101"/>
      <c r="U472" s="101"/>
      <c r="X472" s="498"/>
    </row>
    <row r="473" spans="1:29" x14ac:dyDescent="0.2">
      <c r="A473" s="12">
        <f t="shared" si="74"/>
        <v>6503</v>
      </c>
      <c r="B473" s="9" t="s">
        <v>249</v>
      </c>
      <c r="C473" s="2"/>
      <c r="D473" s="156"/>
      <c r="E473" s="2"/>
      <c r="F473" s="163">
        <v>0</v>
      </c>
      <c r="G473" s="163" t="s">
        <v>98</v>
      </c>
      <c r="H473" s="247">
        <v>0</v>
      </c>
      <c r="I473" s="240"/>
      <c r="J473" s="96"/>
      <c r="K473" s="95">
        <f>F473*H473</f>
        <v>0</v>
      </c>
      <c r="L473" s="95"/>
      <c r="M473" s="92">
        <f t="shared" si="73"/>
        <v>0</v>
      </c>
      <c r="N473" s="92"/>
      <c r="Q473" s="101"/>
      <c r="R473" s="101"/>
      <c r="S473" s="101"/>
      <c r="T473" s="101"/>
      <c r="U473" s="101"/>
      <c r="X473" s="498"/>
    </row>
    <row r="474" spans="1:29" x14ac:dyDescent="0.2">
      <c r="A474" s="12">
        <f t="shared" si="74"/>
        <v>6504</v>
      </c>
      <c r="B474" s="9" t="s">
        <v>248</v>
      </c>
      <c r="C474" s="2"/>
      <c r="D474" s="156"/>
      <c r="E474" s="2"/>
      <c r="F474" s="163"/>
      <c r="G474" s="161"/>
      <c r="H474" s="246"/>
      <c r="I474" s="240"/>
      <c r="J474" s="96"/>
      <c r="K474" s="95"/>
      <c r="L474" s="95"/>
      <c r="M474" s="92">
        <f t="shared" si="73"/>
        <v>0</v>
      </c>
      <c r="N474" s="92"/>
      <c r="Q474" s="101"/>
      <c r="R474" s="101"/>
      <c r="S474" s="101"/>
      <c r="T474" s="101"/>
      <c r="U474" s="101"/>
      <c r="X474" s="498"/>
    </row>
    <row r="475" spans="1:29" x14ac:dyDescent="0.2">
      <c r="A475" s="12">
        <f t="shared" si="74"/>
        <v>6505</v>
      </c>
      <c r="B475" s="9" t="s">
        <v>247</v>
      </c>
      <c r="C475" s="2"/>
      <c r="D475" s="156"/>
      <c r="E475" s="2"/>
      <c r="F475" s="163"/>
      <c r="G475" s="161"/>
      <c r="H475" s="246"/>
      <c r="I475" s="240"/>
      <c r="J475" s="96"/>
      <c r="K475" s="95"/>
      <c r="L475" s="95"/>
      <c r="M475" s="92">
        <f t="shared" si="73"/>
        <v>0</v>
      </c>
      <c r="N475" s="92"/>
      <c r="Q475" s="101"/>
      <c r="R475" s="101"/>
      <c r="S475" s="101"/>
      <c r="T475" s="101"/>
      <c r="U475" s="101"/>
      <c r="X475" s="498"/>
    </row>
    <row r="476" spans="1:29" x14ac:dyDescent="0.2">
      <c r="A476" s="12">
        <f t="shared" si="74"/>
        <v>6506</v>
      </c>
      <c r="C476" s="2"/>
      <c r="D476" s="156"/>
      <c r="E476" s="2"/>
      <c r="F476" s="163"/>
      <c r="G476" s="161"/>
      <c r="H476" s="246"/>
      <c r="I476" s="240"/>
      <c r="J476" s="96"/>
      <c r="K476" s="95"/>
      <c r="L476" s="95"/>
      <c r="M476" s="92">
        <f t="shared" si="73"/>
        <v>0</v>
      </c>
      <c r="N476" s="92"/>
      <c r="Q476" s="101"/>
      <c r="R476" s="101"/>
      <c r="S476" s="101"/>
      <c r="T476" s="101"/>
      <c r="U476" s="101"/>
      <c r="X476" s="498"/>
    </row>
    <row r="477" spans="1:29" x14ac:dyDescent="0.2">
      <c r="C477" s="2"/>
      <c r="D477" s="156"/>
      <c r="E477" s="2"/>
      <c r="F477" s="163"/>
      <c r="G477" s="161"/>
      <c r="H477" s="246"/>
      <c r="I477" s="240"/>
      <c r="J477" s="245"/>
      <c r="K477" s="244"/>
      <c r="L477" s="244"/>
      <c r="M477" s="92"/>
      <c r="N477" s="92"/>
      <c r="Q477" s="101"/>
      <c r="R477" s="101"/>
      <c r="S477" s="101"/>
      <c r="T477" s="101"/>
      <c r="U477" s="101"/>
      <c r="X477" s="498"/>
    </row>
    <row r="478" spans="1:29" x14ac:dyDescent="0.2">
      <c r="B478" s="106" t="s">
        <v>246</v>
      </c>
      <c r="C478" s="49"/>
      <c r="D478" s="82"/>
      <c r="E478" s="49"/>
      <c r="F478" s="130"/>
      <c r="G478" s="48"/>
      <c r="H478" s="105"/>
      <c r="I478" s="105" t="s">
        <v>79</v>
      </c>
      <c r="J478" s="243"/>
      <c r="K478" s="149">
        <f>SUM(K479:K486)</f>
        <v>0</v>
      </c>
      <c r="L478" s="149">
        <f>SUM(L479:L486)</f>
        <v>0</v>
      </c>
      <c r="M478" s="149">
        <f>SUM(M479:M486)</f>
        <v>0</v>
      </c>
      <c r="N478" s="222">
        <f>SUM(N479:N486)</f>
        <v>0</v>
      </c>
      <c r="Q478" s="101"/>
      <c r="R478" s="101"/>
      <c r="S478" s="101"/>
      <c r="T478" s="101"/>
      <c r="U478" s="101"/>
      <c r="V478" s="187"/>
      <c r="W478" s="415"/>
      <c r="X478" s="498"/>
    </row>
    <row r="479" spans="1:29" x14ac:dyDescent="0.2">
      <c r="A479" s="12">
        <v>6600</v>
      </c>
      <c r="B479" s="9" t="s">
        <v>245</v>
      </c>
      <c r="C479" s="18"/>
      <c r="D479" s="23"/>
      <c r="E479" s="9"/>
      <c r="F479" s="194">
        <f>$G$19</f>
        <v>0</v>
      </c>
      <c r="G479" s="163" t="s">
        <v>198</v>
      </c>
      <c r="H479" s="241">
        <v>0</v>
      </c>
      <c r="I479" s="240"/>
      <c r="J479" s="96"/>
      <c r="K479" s="95"/>
      <c r="L479" s="95">
        <f t="shared" ref="L479:L484" si="75">F479*H479</f>
        <v>0</v>
      </c>
      <c r="M479" s="92">
        <f t="shared" ref="M479:M485" si="76">K479+L479</f>
        <v>0</v>
      </c>
      <c r="N479" s="92"/>
      <c r="Q479" s="101"/>
      <c r="R479" s="101"/>
      <c r="S479" s="101"/>
      <c r="T479" s="101"/>
      <c r="U479" s="101"/>
      <c r="X479" s="506" t="s">
        <v>597</v>
      </c>
      <c r="Y479" s="525"/>
      <c r="Z479" s="510"/>
      <c r="AA479" s="190"/>
      <c r="AB479" s="190"/>
      <c r="AC479" s="510"/>
    </row>
    <row r="480" spans="1:29" x14ac:dyDescent="0.2">
      <c r="A480" s="12">
        <f t="shared" ref="A480:A485" si="77">A479+1</f>
        <v>6601</v>
      </c>
      <c r="B480" s="9" t="s">
        <v>244</v>
      </c>
      <c r="C480" s="18"/>
      <c r="D480" s="23"/>
      <c r="E480" s="9"/>
      <c r="F480" s="194">
        <f>$G$19</f>
        <v>0</v>
      </c>
      <c r="G480" s="163" t="s">
        <v>198</v>
      </c>
      <c r="H480" s="241">
        <v>0</v>
      </c>
      <c r="I480" s="240"/>
      <c r="J480" s="96"/>
      <c r="K480" s="95"/>
      <c r="L480" s="95">
        <f t="shared" si="75"/>
        <v>0</v>
      </c>
      <c r="M480" s="92">
        <f t="shared" si="76"/>
        <v>0</v>
      </c>
      <c r="N480" s="92"/>
      <c r="Q480" s="101"/>
      <c r="R480" s="101"/>
      <c r="S480" s="101"/>
      <c r="T480" s="101"/>
      <c r="U480" s="101"/>
      <c r="X480" s="498"/>
    </row>
    <row r="481" spans="1:29" x14ac:dyDescent="0.2">
      <c r="A481" s="12">
        <f t="shared" si="77"/>
        <v>6602</v>
      </c>
      <c r="B481" s="9" t="s">
        <v>243</v>
      </c>
      <c r="C481" s="18"/>
      <c r="D481" s="23"/>
      <c r="E481" s="9"/>
      <c r="F481" s="194">
        <f>$G$19</f>
        <v>0</v>
      </c>
      <c r="G481" s="163" t="s">
        <v>198</v>
      </c>
      <c r="H481" s="241">
        <v>0</v>
      </c>
      <c r="I481" s="240"/>
      <c r="J481" s="96"/>
      <c r="K481" s="95"/>
      <c r="L481" s="95">
        <f t="shared" si="75"/>
        <v>0</v>
      </c>
      <c r="M481" s="92">
        <f t="shared" si="76"/>
        <v>0</v>
      </c>
      <c r="N481" s="92"/>
      <c r="Q481" s="101"/>
      <c r="R481" s="101"/>
      <c r="S481" s="101"/>
      <c r="T481" s="101"/>
      <c r="U481" s="101"/>
      <c r="X481" s="498"/>
    </row>
    <row r="482" spans="1:29" x14ac:dyDescent="0.2">
      <c r="A482" s="12">
        <f t="shared" si="77"/>
        <v>6603</v>
      </c>
      <c r="B482" s="9" t="s">
        <v>242</v>
      </c>
      <c r="C482" s="18"/>
      <c r="D482" s="23"/>
      <c r="E482" s="9"/>
      <c r="F482" s="194">
        <f>$G$19</f>
        <v>0</v>
      </c>
      <c r="G482" s="163" t="s">
        <v>198</v>
      </c>
      <c r="H482" s="241">
        <v>0</v>
      </c>
      <c r="I482" s="240"/>
      <c r="J482" s="96"/>
      <c r="K482" s="95"/>
      <c r="L482" s="95">
        <f t="shared" si="75"/>
        <v>0</v>
      </c>
      <c r="M482" s="92">
        <f t="shared" si="76"/>
        <v>0</v>
      </c>
      <c r="N482" s="92"/>
      <c r="Q482" s="101"/>
      <c r="R482" s="101"/>
      <c r="S482" s="101"/>
      <c r="T482" s="101"/>
      <c r="U482" s="101"/>
      <c r="X482" s="498"/>
    </row>
    <row r="483" spans="1:29" x14ac:dyDescent="0.2">
      <c r="A483" s="12">
        <f t="shared" si="77"/>
        <v>6604</v>
      </c>
      <c r="B483" s="242" t="s">
        <v>241</v>
      </c>
      <c r="C483" s="18"/>
      <c r="D483" s="23"/>
      <c r="E483" s="24"/>
      <c r="F483" s="194">
        <f>$G$19+3</f>
        <v>3</v>
      </c>
      <c r="G483" s="163" t="s">
        <v>198</v>
      </c>
      <c r="H483" s="241">
        <v>0</v>
      </c>
      <c r="I483" s="240"/>
      <c r="J483" s="96"/>
      <c r="K483" s="95"/>
      <c r="L483" s="95">
        <f t="shared" si="75"/>
        <v>0</v>
      </c>
      <c r="M483" s="92">
        <f t="shared" si="76"/>
        <v>0</v>
      </c>
      <c r="N483" s="92"/>
      <c r="Q483" s="101"/>
      <c r="R483" s="101"/>
      <c r="S483" s="101"/>
      <c r="T483" s="101"/>
      <c r="U483" s="101"/>
      <c r="X483" s="503" t="s">
        <v>601</v>
      </c>
      <c r="Y483" s="526"/>
      <c r="Z483" s="242"/>
      <c r="AA483" s="527"/>
      <c r="AB483" s="527"/>
      <c r="AC483" s="242"/>
    </row>
    <row r="484" spans="1:29" x14ac:dyDescent="0.2">
      <c r="A484" s="12">
        <f t="shared" si="77"/>
        <v>6605</v>
      </c>
      <c r="B484" s="9" t="s">
        <v>240</v>
      </c>
      <c r="C484" s="18"/>
      <c r="D484" s="23"/>
      <c r="E484" s="9"/>
      <c r="F484" s="194">
        <f>$G$19+1</f>
        <v>1</v>
      </c>
      <c r="G484" s="163" t="s">
        <v>198</v>
      </c>
      <c r="H484" s="241">
        <v>0</v>
      </c>
      <c r="I484" s="240"/>
      <c r="J484" s="96"/>
      <c r="K484" s="95"/>
      <c r="L484" s="95">
        <f t="shared" si="75"/>
        <v>0</v>
      </c>
      <c r="M484" s="92">
        <f t="shared" si="76"/>
        <v>0</v>
      </c>
      <c r="N484" s="92"/>
      <c r="Q484" s="101"/>
      <c r="R484" s="101"/>
      <c r="S484" s="101"/>
      <c r="T484" s="101"/>
      <c r="U484" s="101"/>
      <c r="X484" s="498"/>
    </row>
    <row r="485" spans="1:29" x14ac:dyDescent="0.2">
      <c r="A485" s="12">
        <f t="shared" si="77"/>
        <v>6606</v>
      </c>
      <c r="C485" s="18"/>
      <c r="D485" s="23"/>
      <c r="E485" s="18"/>
      <c r="F485" s="24"/>
      <c r="G485" s="9"/>
      <c r="H485" s="241"/>
      <c r="I485" s="240"/>
      <c r="J485" s="96"/>
      <c r="K485" s="95"/>
      <c r="L485" s="95"/>
      <c r="M485" s="92">
        <f t="shared" si="76"/>
        <v>0</v>
      </c>
      <c r="N485" s="92"/>
      <c r="Q485" s="101"/>
      <c r="R485" s="101"/>
      <c r="S485" s="101"/>
      <c r="T485" s="101"/>
      <c r="U485" s="101"/>
      <c r="X485" s="498"/>
    </row>
    <row r="486" spans="1:29" x14ac:dyDescent="0.2">
      <c r="A486" s="239"/>
      <c r="B486" s="235"/>
      <c r="C486" s="237"/>
      <c r="D486" s="238"/>
      <c r="E486" s="237"/>
      <c r="F486" s="236"/>
      <c r="G486" s="235"/>
      <c r="H486" s="234"/>
      <c r="I486" s="233"/>
      <c r="J486" s="232"/>
      <c r="K486" s="223"/>
      <c r="L486" s="223"/>
      <c r="M486" s="231"/>
      <c r="N486" s="92"/>
      <c r="Q486" s="101"/>
      <c r="R486" s="101"/>
      <c r="S486" s="101"/>
      <c r="T486" s="101"/>
      <c r="U486" s="101"/>
      <c r="X486" s="498"/>
    </row>
    <row r="487" spans="1:29" x14ac:dyDescent="0.2">
      <c r="B487" s="230" t="s">
        <v>239</v>
      </c>
      <c r="C487" s="228"/>
      <c r="D487" s="229"/>
      <c r="E487" s="228"/>
      <c r="F487" s="227"/>
      <c r="G487" s="226"/>
      <c r="H487" s="225"/>
      <c r="I487" s="225" t="s">
        <v>79</v>
      </c>
      <c r="J487" s="224"/>
      <c r="K487" s="223">
        <f>SUM(K488:K496)</f>
        <v>0</v>
      </c>
      <c r="L487" s="223">
        <f>SUM(L488:L496)</f>
        <v>0</v>
      </c>
      <c r="M487" s="149">
        <f>SUM(M488:M496)</f>
        <v>0</v>
      </c>
      <c r="N487" s="222">
        <f>SUM(N488:N496)</f>
        <v>0</v>
      </c>
      <c r="Q487" s="101"/>
      <c r="R487" s="101"/>
      <c r="S487" s="101"/>
      <c r="T487" s="101"/>
      <c r="U487" s="101"/>
      <c r="V487" s="187"/>
      <c r="W487" s="415"/>
      <c r="X487" s="498"/>
    </row>
    <row r="488" spans="1:29" x14ac:dyDescent="0.2">
      <c r="A488" s="12">
        <v>6700</v>
      </c>
      <c r="B488" s="9" t="s">
        <v>238</v>
      </c>
      <c r="C488" s="18"/>
      <c r="D488" s="23"/>
      <c r="E488" s="9"/>
      <c r="F488" s="194">
        <f>$G$19</f>
        <v>0</v>
      </c>
      <c r="G488" s="163" t="s">
        <v>198</v>
      </c>
      <c r="H488" s="5">
        <v>0</v>
      </c>
      <c r="I488" s="86"/>
      <c r="J488" s="96"/>
      <c r="K488" s="95"/>
      <c r="L488" s="95">
        <f t="shared" ref="L488:L493" si="78">F488*H488</f>
        <v>0</v>
      </c>
      <c r="M488" s="92">
        <f t="shared" ref="M488:M495" si="79">K488+L488</f>
        <v>0</v>
      </c>
      <c r="N488" s="92"/>
      <c r="Q488" s="101"/>
      <c r="R488" s="101"/>
      <c r="S488" s="101"/>
      <c r="T488" s="101"/>
      <c r="U488" s="101"/>
      <c r="V488" s="187"/>
      <c r="W488" s="415"/>
      <c r="X488" s="506" t="s">
        <v>597</v>
      </c>
      <c r="Y488" s="525"/>
      <c r="Z488" s="510"/>
      <c r="AA488" s="190"/>
      <c r="AB488" s="190"/>
      <c r="AC488" s="510"/>
    </row>
    <row r="489" spans="1:29" x14ac:dyDescent="0.2">
      <c r="A489" s="12">
        <f>A488+1</f>
        <v>6701</v>
      </c>
      <c r="B489" s="9" t="s">
        <v>237</v>
      </c>
      <c r="C489" s="18"/>
      <c r="D489" s="23"/>
      <c r="E489" s="9"/>
      <c r="F489" s="194">
        <f>$G$19+4</f>
        <v>4</v>
      </c>
      <c r="G489" s="163" t="s">
        <v>198</v>
      </c>
      <c r="H489" s="5">
        <v>0</v>
      </c>
      <c r="I489" s="86"/>
      <c r="J489" s="96"/>
      <c r="K489" s="95"/>
      <c r="L489" s="95">
        <f t="shared" si="78"/>
        <v>0</v>
      </c>
      <c r="M489" s="92">
        <f t="shared" si="79"/>
        <v>0</v>
      </c>
      <c r="N489" s="92"/>
      <c r="Q489" s="101"/>
      <c r="R489" s="101"/>
      <c r="S489" s="101"/>
      <c r="T489" s="101"/>
      <c r="U489" s="101"/>
      <c r="V489" s="187"/>
      <c r="W489" s="415"/>
      <c r="X489" s="498"/>
    </row>
    <row r="490" spans="1:29" x14ac:dyDescent="0.2">
      <c r="A490" s="12">
        <f>A489+1</f>
        <v>6702</v>
      </c>
      <c r="B490" s="9" t="s">
        <v>236</v>
      </c>
      <c r="C490" s="18"/>
      <c r="D490" s="23"/>
      <c r="E490" s="9"/>
      <c r="F490" s="194">
        <f>$G$19+1</f>
        <v>1</v>
      </c>
      <c r="G490" s="163" t="s">
        <v>198</v>
      </c>
      <c r="H490" s="5">
        <v>0</v>
      </c>
      <c r="I490" s="86"/>
      <c r="J490" s="96"/>
      <c r="K490" s="95"/>
      <c r="L490" s="95">
        <f t="shared" si="78"/>
        <v>0</v>
      </c>
      <c r="M490" s="92">
        <f t="shared" si="79"/>
        <v>0</v>
      </c>
      <c r="N490" s="92"/>
      <c r="Q490" s="101"/>
      <c r="R490" s="101"/>
      <c r="S490" s="101"/>
      <c r="T490" s="101"/>
      <c r="U490" s="101"/>
      <c r="V490" s="187"/>
      <c r="W490" s="415"/>
      <c r="X490" s="498"/>
    </row>
    <row r="491" spans="1:29" x14ac:dyDescent="0.2">
      <c r="A491" s="12">
        <f>A490+1</f>
        <v>6703</v>
      </c>
      <c r="B491" s="9" t="s">
        <v>235</v>
      </c>
      <c r="C491" s="18"/>
      <c r="D491" s="23"/>
      <c r="E491" s="9"/>
      <c r="F491" s="194">
        <f>$G$19</f>
        <v>0</v>
      </c>
      <c r="G491" s="163" t="s">
        <v>198</v>
      </c>
      <c r="H491" s="5">
        <v>0</v>
      </c>
      <c r="I491" s="86"/>
      <c r="J491" s="96"/>
      <c r="K491" s="95"/>
      <c r="L491" s="95">
        <f t="shared" si="78"/>
        <v>0</v>
      </c>
      <c r="M491" s="92">
        <f t="shared" si="79"/>
        <v>0</v>
      </c>
      <c r="N491" s="92"/>
      <c r="Q491" s="101"/>
      <c r="R491" s="101"/>
      <c r="S491" s="101"/>
      <c r="T491" s="101"/>
      <c r="U491" s="101"/>
      <c r="V491" s="187"/>
      <c r="W491" s="415"/>
      <c r="X491" s="498"/>
    </row>
    <row r="492" spans="1:29" x14ac:dyDescent="0.2">
      <c r="A492" s="12">
        <f>A491+1</f>
        <v>6704</v>
      </c>
      <c r="B492" s="9" t="s">
        <v>234</v>
      </c>
      <c r="C492" s="18"/>
      <c r="D492" s="23"/>
      <c r="E492" s="9"/>
      <c r="F492" s="194">
        <f>$G$19+2</f>
        <v>2</v>
      </c>
      <c r="G492" s="163" t="s">
        <v>198</v>
      </c>
      <c r="H492" s="5">
        <v>0</v>
      </c>
      <c r="I492" s="86"/>
      <c r="J492" s="96"/>
      <c r="K492" s="95"/>
      <c r="L492" s="95">
        <f t="shared" si="78"/>
        <v>0</v>
      </c>
      <c r="M492" s="92">
        <f t="shared" si="79"/>
        <v>0</v>
      </c>
      <c r="N492" s="92"/>
      <c r="Q492" s="101"/>
      <c r="R492" s="101"/>
      <c r="S492" s="101"/>
      <c r="T492" s="101"/>
      <c r="U492" s="101"/>
      <c r="V492" s="187"/>
      <c r="W492" s="415"/>
      <c r="X492" s="498"/>
    </row>
    <row r="493" spans="1:29" x14ac:dyDescent="0.2">
      <c r="A493" s="12">
        <f>A492+1</f>
        <v>6705</v>
      </c>
      <c r="B493" s="9" t="s">
        <v>233</v>
      </c>
      <c r="C493" s="18"/>
      <c r="D493" s="23"/>
      <c r="E493" s="18"/>
      <c r="F493" s="194">
        <v>0</v>
      </c>
      <c r="G493" s="220" t="s">
        <v>130</v>
      </c>
      <c r="H493" s="5">
        <v>200</v>
      </c>
      <c r="I493" s="86"/>
      <c r="J493" s="96"/>
      <c r="K493" s="95"/>
      <c r="L493" s="95">
        <f t="shared" si="78"/>
        <v>0</v>
      </c>
      <c r="M493" s="92">
        <f t="shared" si="79"/>
        <v>0</v>
      </c>
      <c r="N493" s="92"/>
      <c r="Q493" s="101"/>
      <c r="R493" s="101"/>
      <c r="S493" s="101"/>
      <c r="T493" s="101"/>
      <c r="U493" s="101"/>
      <c r="V493" s="187"/>
      <c r="W493" s="415"/>
      <c r="X493" s="498"/>
    </row>
    <row r="494" spans="1:29" x14ac:dyDescent="0.2">
      <c r="A494" s="12">
        <v>6706</v>
      </c>
      <c r="B494" s="221" t="s">
        <v>232</v>
      </c>
      <c r="C494" s="18"/>
      <c r="D494" s="23"/>
      <c r="E494" s="18"/>
      <c r="F494" s="26"/>
      <c r="G494" s="220"/>
      <c r="H494" s="5"/>
      <c r="I494" s="86"/>
      <c r="J494" s="96"/>
      <c r="K494" s="95"/>
      <c r="L494" s="95">
        <v>0</v>
      </c>
      <c r="M494" s="92">
        <f t="shared" si="79"/>
        <v>0</v>
      </c>
      <c r="N494" s="92"/>
      <c r="Q494" s="101"/>
      <c r="R494" s="101"/>
      <c r="S494" s="101"/>
      <c r="T494" s="101"/>
      <c r="U494" s="101"/>
      <c r="V494" s="187"/>
      <c r="W494" s="415"/>
      <c r="X494" s="498"/>
    </row>
    <row r="495" spans="1:29" x14ac:dyDescent="0.2">
      <c r="A495" s="12">
        <v>6707</v>
      </c>
      <c r="B495" s="221" t="s">
        <v>231</v>
      </c>
      <c r="C495" s="18"/>
      <c r="D495" s="23"/>
      <c r="E495" s="18"/>
      <c r="F495" s="26"/>
      <c r="G495" s="220"/>
      <c r="H495" s="5"/>
      <c r="I495" s="86"/>
      <c r="J495" s="96"/>
      <c r="K495" s="95"/>
      <c r="L495" s="95">
        <v>0</v>
      </c>
      <c r="M495" s="92">
        <f t="shared" si="79"/>
        <v>0</v>
      </c>
      <c r="N495" s="92"/>
      <c r="Q495" s="101"/>
      <c r="R495" s="101"/>
      <c r="S495" s="101"/>
      <c r="T495" s="101"/>
      <c r="U495" s="101"/>
      <c r="V495" s="187"/>
      <c r="W495" s="415"/>
      <c r="X495" s="498"/>
    </row>
    <row r="496" spans="1:29" x14ac:dyDescent="0.2">
      <c r="C496" s="18"/>
      <c r="D496" s="23"/>
      <c r="E496" s="18"/>
      <c r="F496" s="24"/>
      <c r="H496" s="5"/>
      <c r="I496" s="86"/>
      <c r="J496" s="94"/>
      <c r="K496" s="93"/>
      <c r="L496" s="93"/>
      <c r="M496" s="92"/>
      <c r="N496" s="92"/>
      <c r="Q496" s="101"/>
      <c r="R496" s="101"/>
      <c r="S496" s="101"/>
      <c r="T496" s="101"/>
      <c r="U496" s="101"/>
      <c r="V496" s="187"/>
      <c r="W496" s="415"/>
      <c r="X496" s="498"/>
    </row>
    <row r="497" spans="1:29" ht="17" thickBot="1" x14ac:dyDescent="0.25">
      <c r="A497" s="219"/>
      <c r="B497" s="90"/>
      <c r="C497" s="217"/>
      <c r="D497" s="218"/>
      <c r="E497" s="217"/>
      <c r="F497" s="216"/>
      <c r="G497" s="215"/>
      <c r="H497" s="89"/>
      <c r="I497" s="89" t="s">
        <v>230</v>
      </c>
      <c r="J497" s="214"/>
      <c r="K497" s="213">
        <f>K422+K435+K443+K450+K469+K478+K487</f>
        <v>0</v>
      </c>
      <c r="L497" s="213">
        <f>L422+L435+L443+L450+L469+L478+L487</f>
        <v>0</v>
      </c>
      <c r="M497" s="213">
        <f>M422+M435+M443+M450+M469+M478+M487</f>
        <v>0</v>
      </c>
      <c r="N497" s="213">
        <f>N422+N435+N443+N450+N469+N478+N487</f>
        <v>0</v>
      </c>
      <c r="Q497" s="101"/>
      <c r="R497" s="101"/>
      <c r="S497" s="101"/>
      <c r="T497" s="101"/>
      <c r="U497" s="101"/>
      <c r="V497" s="187"/>
      <c r="W497" s="415"/>
      <c r="X497" s="498"/>
    </row>
    <row r="498" spans="1:29" ht="17" thickBot="1" x14ac:dyDescent="0.25">
      <c r="A498" s="212"/>
      <c r="B498" s="211"/>
      <c r="C498" s="209"/>
      <c r="D498" s="210"/>
      <c r="E498" s="209"/>
      <c r="F498" s="147"/>
      <c r="G498" s="147"/>
      <c r="H498" s="208"/>
      <c r="I498" s="207"/>
      <c r="J498" s="206"/>
      <c r="K498" s="205"/>
      <c r="L498" s="205"/>
      <c r="M498" s="205"/>
      <c r="N498" s="205"/>
      <c r="Q498" s="101"/>
      <c r="R498" s="101"/>
      <c r="S498" s="101"/>
      <c r="T498" s="101"/>
      <c r="U498" s="101"/>
      <c r="V498" s="187"/>
      <c r="W498" s="415"/>
      <c r="X498" s="498"/>
    </row>
    <row r="499" spans="1:29" x14ac:dyDescent="0.2">
      <c r="C499" s="18"/>
      <c r="D499" s="23"/>
      <c r="E499" s="18"/>
      <c r="F499" s="24"/>
      <c r="G499" s="26"/>
      <c r="H499" s="5"/>
      <c r="I499" s="86"/>
      <c r="J499" s="94"/>
      <c r="K499" s="138"/>
      <c r="L499" s="138"/>
      <c r="M499" s="204"/>
      <c r="N499" s="204"/>
      <c r="Q499" s="101"/>
      <c r="R499" s="101"/>
      <c r="S499" s="101"/>
      <c r="T499" s="101"/>
      <c r="U499" s="101"/>
      <c r="V499" s="187"/>
      <c r="W499" s="415"/>
      <c r="X499" s="498"/>
    </row>
    <row r="500" spans="1:29" ht="40" x14ac:dyDescent="0.2">
      <c r="A500" s="107" t="s">
        <v>229</v>
      </c>
      <c r="B500" s="72" t="s">
        <v>228</v>
      </c>
      <c r="C500" s="121"/>
      <c r="D500" s="75"/>
      <c r="E500" s="121"/>
      <c r="F500" s="136"/>
      <c r="G500" s="203"/>
      <c r="H500" s="85"/>
      <c r="I500" s="86"/>
      <c r="J500" s="135"/>
      <c r="K500" s="202" t="s">
        <v>38</v>
      </c>
      <c r="L500" s="201" t="s">
        <v>37</v>
      </c>
      <c r="M500" s="132" t="s">
        <v>36</v>
      </c>
      <c r="N500" s="200" t="s">
        <v>520</v>
      </c>
      <c r="Q500" s="101"/>
      <c r="R500" s="101"/>
      <c r="S500" s="101"/>
      <c r="T500" s="101"/>
      <c r="U500" s="101"/>
      <c r="V500" s="187"/>
      <c r="W500" s="415"/>
      <c r="X500" s="498"/>
    </row>
    <row r="501" spans="1:29" x14ac:dyDescent="0.2">
      <c r="A501" s="107"/>
      <c r="B501" s="106" t="s">
        <v>227</v>
      </c>
      <c r="C501" s="49"/>
      <c r="D501" s="82"/>
      <c r="E501" s="49"/>
      <c r="F501" s="130"/>
      <c r="G501" s="47"/>
      <c r="H501" s="105"/>
      <c r="I501" s="105" t="s">
        <v>79</v>
      </c>
      <c r="J501" s="104"/>
      <c r="K501" s="103">
        <f>SUM(K502:K509)</f>
        <v>0</v>
      </c>
      <c r="L501" s="103">
        <f>SUM(L502:L509)</f>
        <v>0</v>
      </c>
      <c r="M501" s="158">
        <f>SUM(M502:M509)</f>
        <v>0</v>
      </c>
      <c r="N501" s="158">
        <f>SUM(N502:N509)</f>
        <v>0</v>
      </c>
      <c r="O501" s="110"/>
      <c r="Q501" s="101"/>
      <c r="R501" s="101"/>
      <c r="S501" s="101"/>
      <c r="T501" s="101"/>
      <c r="U501" s="101"/>
      <c r="V501" s="187"/>
      <c r="W501" s="415"/>
      <c r="X501" s="498"/>
    </row>
    <row r="502" spans="1:29" x14ac:dyDescent="0.2">
      <c r="A502" s="12">
        <v>7100</v>
      </c>
      <c r="B502" s="9" t="s">
        <v>226</v>
      </c>
      <c r="C502" s="199"/>
      <c r="D502" s="156"/>
      <c r="E502" s="2"/>
      <c r="F502" s="197">
        <f>$G$19</f>
        <v>0</v>
      </c>
      <c r="G502" s="155" t="s">
        <v>198</v>
      </c>
      <c r="H502" s="4">
        <v>0</v>
      </c>
      <c r="I502" s="86"/>
      <c r="J502" s="96"/>
      <c r="K502" s="95"/>
      <c r="L502" s="95">
        <f t="shared" ref="L502:L507" si="80">F502*H502</f>
        <v>0</v>
      </c>
      <c r="M502" s="92">
        <f t="shared" ref="M502:M508" si="81">K502+L502</f>
        <v>0</v>
      </c>
      <c r="N502" s="92"/>
      <c r="Q502" s="101"/>
      <c r="R502" s="101"/>
      <c r="S502" s="101"/>
      <c r="T502" s="101"/>
      <c r="U502" s="101"/>
      <c r="V502" s="187"/>
      <c r="W502" s="415"/>
      <c r="X502" s="506" t="s">
        <v>602</v>
      </c>
      <c r="Y502" s="525"/>
      <c r="Z502" s="510"/>
      <c r="AA502" s="190"/>
      <c r="AB502" s="190"/>
      <c r="AC502" s="510"/>
    </row>
    <row r="503" spans="1:29" x14ac:dyDescent="0.2">
      <c r="A503" s="12">
        <f t="shared" ref="A503:A508" si="82">A502+1</f>
        <v>7101</v>
      </c>
      <c r="B503" s="9" t="s">
        <v>225</v>
      </c>
      <c r="C503" s="199"/>
      <c r="D503" s="156"/>
      <c r="E503" s="2"/>
      <c r="F503" s="155"/>
      <c r="G503" s="155" t="s">
        <v>130</v>
      </c>
      <c r="H503" s="4">
        <v>0</v>
      </c>
      <c r="I503" s="86"/>
      <c r="J503" s="96"/>
      <c r="K503" s="95"/>
      <c r="L503" s="95">
        <f t="shared" si="80"/>
        <v>0</v>
      </c>
      <c r="M503" s="92">
        <f t="shared" si="81"/>
        <v>0</v>
      </c>
      <c r="N503" s="92"/>
      <c r="Q503" s="101"/>
      <c r="R503" s="101"/>
      <c r="S503" s="101"/>
      <c r="T503" s="101"/>
      <c r="U503" s="101"/>
      <c r="V503" s="187"/>
      <c r="W503" s="415"/>
      <c r="X503" s="498"/>
    </row>
    <row r="504" spans="1:29" x14ac:dyDescent="0.2">
      <c r="A504" s="12">
        <f t="shared" si="82"/>
        <v>7102</v>
      </c>
      <c r="B504" s="9" t="s">
        <v>224</v>
      </c>
      <c r="C504" s="199"/>
      <c r="D504" s="156"/>
      <c r="E504" s="2"/>
      <c r="F504" s="155"/>
      <c r="G504" s="155" t="s">
        <v>130</v>
      </c>
      <c r="H504" s="4">
        <v>0</v>
      </c>
      <c r="I504" s="86"/>
      <c r="J504" s="96"/>
      <c r="K504" s="95"/>
      <c r="L504" s="95">
        <f t="shared" si="80"/>
        <v>0</v>
      </c>
      <c r="M504" s="92">
        <f t="shared" si="81"/>
        <v>0</v>
      </c>
      <c r="N504" s="92"/>
      <c r="Q504" s="101"/>
      <c r="R504" s="101"/>
      <c r="S504" s="101"/>
      <c r="T504" s="101"/>
      <c r="U504" s="101"/>
      <c r="V504" s="187"/>
      <c r="W504" s="415"/>
      <c r="X504" s="498"/>
    </row>
    <row r="505" spans="1:29" x14ac:dyDescent="0.2">
      <c r="A505" s="12">
        <f t="shared" si="82"/>
        <v>7103</v>
      </c>
      <c r="B505" s="9" t="s">
        <v>223</v>
      </c>
      <c r="C505" s="2"/>
      <c r="D505" s="156"/>
      <c r="E505" s="2"/>
      <c r="F505" s="155"/>
      <c r="G505" s="155" t="s">
        <v>130</v>
      </c>
      <c r="H505" s="4">
        <v>0</v>
      </c>
      <c r="I505" s="86"/>
      <c r="J505" s="96"/>
      <c r="K505" s="95"/>
      <c r="L505" s="95">
        <f t="shared" si="80"/>
        <v>0</v>
      </c>
      <c r="M505" s="92">
        <f t="shared" si="81"/>
        <v>0</v>
      </c>
      <c r="N505" s="92"/>
      <c r="Q505" s="101"/>
      <c r="R505" s="101"/>
      <c r="S505" s="101"/>
      <c r="T505" s="101"/>
      <c r="U505" s="101"/>
      <c r="V505" s="187"/>
      <c r="W505" s="415"/>
      <c r="X505" s="498"/>
    </row>
    <row r="506" spans="1:29" x14ac:dyDescent="0.2">
      <c r="A506" s="12">
        <f t="shared" si="82"/>
        <v>7104</v>
      </c>
      <c r="B506" s="9" t="s">
        <v>222</v>
      </c>
      <c r="C506" s="2"/>
      <c r="D506" s="156"/>
      <c r="E506" s="2"/>
      <c r="F506" s="197">
        <f>$G$19</f>
        <v>0</v>
      </c>
      <c r="G506" s="155" t="s">
        <v>198</v>
      </c>
      <c r="H506" s="4">
        <v>0</v>
      </c>
      <c r="I506" s="86"/>
      <c r="J506" s="96"/>
      <c r="K506" s="95"/>
      <c r="L506" s="95">
        <f t="shared" si="80"/>
        <v>0</v>
      </c>
      <c r="M506" s="92">
        <f t="shared" si="81"/>
        <v>0</v>
      </c>
      <c r="N506" s="92"/>
      <c r="Q506" s="101"/>
      <c r="R506" s="101"/>
      <c r="S506" s="101"/>
      <c r="T506" s="101"/>
      <c r="U506" s="101"/>
      <c r="V506" s="187"/>
      <c r="W506" s="415"/>
      <c r="X506" s="498"/>
    </row>
    <row r="507" spans="1:29" x14ac:dyDescent="0.2">
      <c r="A507" s="12">
        <f t="shared" si="82"/>
        <v>7105</v>
      </c>
      <c r="B507" s="9" t="s">
        <v>121</v>
      </c>
      <c r="C507" s="2"/>
      <c r="D507" s="156"/>
      <c r="E507" s="2"/>
      <c r="F507" s="197">
        <f>$G$19</f>
        <v>0</v>
      </c>
      <c r="G507" s="155" t="s">
        <v>198</v>
      </c>
      <c r="H507" s="4">
        <v>0</v>
      </c>
      <c r="I507" s="86"/>
      <c r="J507" s="96"/>
      <c r="K507" s="95"/>
      <c r="L507" s="95">
        <f t="shared" si="80"/>
        <v>0</v>
      </c>
      <c r="M507" s="92">
        <f t="shared" si="81"/>
        <v>0</v>
      </c>
      <c r="N507" s="92"/>
      <c r="Q507" s="101"/>
      <c r="R507" s="101"/>
      <c r="S507" s="101"/>
      <c r="T507" s="101"/>
      <c r="U507" s="101"/>
      <c r="V507" s="187"/>
      <c r="W507" s="415"/>
      <c r="X507" s="498"/>
    </row>
    <row r="508" spans="1:29" x14ac:dyDescent="0.2">
      <c r="A508" s="12">
        <f t="shared" si="82"/>
        <v>7106</v>
      </c>
      <c r="C508" s="2"/>
      <c r="D508" s="156"/>
      <c r="E508" s="2"/>
      <c r="F508" s="155"/>
      <c r="G508" s="170"/>
      <c r="H508" s="4"/>
      <c r="I508" s="86"/>
      <c r="J508" s="96"/>
      <c r="K508" s="95"/>
      <c r="L508" s="95"/>
      <c r="M508" s="92">
        <f t="shared" si="81"/>
        <v>0</v>
      </c>
      <c r="N508" s="92"/>
      <c r="Q508" s="101"/>
      <c r="R508" s="101"/>
      <c r="S508" s="101"/>
      <c r="T508" s="101"/>
      <c r="U508" s="101"/>
      <c r="V508" s="187"/>
      <c r="W508" s="415"/>
      <c r="X508" s="498"/>
    </row>
    <row r="509" spans="1:29" x14ac:dyDescent="0.2">
      <c r="C509" s="2"/>
      <c r="D509" s="156"/>
      <c r="E509" s="2"/>
      <c r="F509" s="163"/>
      <c r="G509" s="170"/>
      <c r="H509" s="4"/>
      <c r="I509" s="86"/>
      <c r="J509" s="94"/>
      <c r="K509" s="93"/>
      <c r="L509" s="93"/>
      <c r="M509" s="92"/>
      <c r="N509" s="92"/>
      <c r="Q509" s="101"/>
      <c r="R509" s="101"/>
      <c r="S509" s="101"/>
      <c r="T509" s="101"/>
      <c r="U509" s="101"/>
      <c r="V509" s="187"/>
      <c r="W509" s="415"/>
      <c r="X509" s="498"/>
    </row>
    <row r="510" spans="1:29" x14ac:dyDescent="0.2">
      <c r="A510" s="107"/>
      <c r="B510" s="106" t="s">
        <v>221</v>
      </c>
      <c r="C510" s="49"/>
      <c r="D510" s="82"/>
      <c r="E510" s="49"/>
      <c r="F510" s="130"/>
      <c r="G510" s="47"/>
      <c r="H510" s="105"/>
      <c r="I510" s="105" t="s">
        <v>79</v>
      </c>
      <c r="J510" s="104"/>
      <c r="K510" s="103">
        <f>SUM(K511:K517)</f>
        <v>0</v>
      </c>
      <c r="L510" s="103">
        <f>SUM(L511:L517)</f>
        <v>0</v>
      </c>
      <c r="M510" s="158">
        <f>SUM(M511:M517)</f>
        <v>0</v>
      </c>
      <c r="N510" s="158">
        <f>SUM(N511:N517)</f>
        <v>0</v>
      </c>
      <c r="O510" s="110"/>
      <c r="Q510" s="101"/>
      <c r="R510" s="101"/>
      <c r="S510" s="101"/>
      <c r="T510" s="101"/>
      <c r="U510" s="101"/>
      <c r="V510" s="187"/>
      <c r="W510" s="415"/>
      <c r="X510" s="498"/>
    </row>
    <row r="511" spans="1:29" x14ac:dyDescent="0.2">
      <c r="A511" s="12">
        <v>7200</v>
      </c>
      <c r="B511" s="9" t="s">
        <v>220</v>
      </c>
      <c r="C511" s="18"/>
      <c r="D511" s="23"/>
      <c r="E511" s="18"/>
      <c r="F511" s="197">
        <f>$G$19</f>
        <v>0</v>
      </c>
      <c r="G511" s="155" t="s">
        <v>198</v>
      </c>
      <c r="H511" s="5">
        <v>0</v>
      </c>
      <c r="I511" s="86"/>
      <c r="J511" s="96"/>
      <c r="K511" s="95"/>
      <c r="L511" s="95">
        <f>F511*H511</f>
        <v>0</v>
      </c>
      <c r="M511" s="92">
        <f t="shared" ref="M511:M516" si="83">K511+L511</f>
        <v>0</v>
      </c>
      <c r="N511" s="92"/>
      <c r="Q511" s="101"/>
      <c r="R511" s="101"/>
      <c r="S511" s="101"/>
      <c r="T511" s="101"/>
      <c r="U511" s="101"/>
      <c r="V511" s="187"/>
      <c r="W511" s="415"/>
      <c r="X511" s="506" t="s">
        <v>602</v>
      </c>
      <c r="Y511" s="525"/>
      <c r="Z511" s="510"/>
      <c r="AA511" s="190"/>
      <c r="AB511" s="190"/>
      <c r="AC511" s="510"/>
    </row>
    <row r="512" spans="1:29" x14ac:dyDescent="0.2">
      <c r="A512" s="12">
        <v>7201</v>
      </c>
      <c r="B512" s="9" t="s">
        <v>219</v>
      </c>
      <c r="C512" s="18"/>
      <c r="D512" s="23"/>
      <c r="E512" s="18"/>
      <c r="F512" s="197">
        <f>$G$19</f>
        <v>0</v>
      </c>
      <c r="G512" s="155" t="s">
        <v>198</v>
      </c>
      <c r="H512" s="5">
        <v>0</v>
      </c>
      <c r="I512" s="86"/>
      <c r="J512" s="96"/>
      <c r="K512" s="95"/>
      <c r="L512" s="95">
        <f>F512*H512</f>
        <v>0</v>
      </c>
      <c r="M512" s="92">
        <f t="shared" si="83"/>
        <v>0</v>
      </c>
      <c r="N512" s="92"/>
      <c r="Q512" s="101"/>
      <c r="R512" s="101"/>
      <c r="S512" s="101"/>
      <c r="T512" s="101"/>
      <c r="U512" s="101"/>
      <c r="V512" s="187"/>
      <c r="W512" s="415"/>
      <c r="X512" s="498"/>
    </row>
    <row r="513" spans="1:29" x14ac:dyDescent="0.2">
      <c r="A513" s="12">
        <v>7202</v>
      </c>
      <c r="B513" s="9" t="s">
        <v>218</v>
      </c>
      <c r="C513" s="18"/>
      <c r="D513" s="23"/>
      <c r="E513" s="18"/>
      <c r="F513" s="197">
        <f>$G$19</f>
        <v>0</v>
      </c>
      <c r="G513" s="155" t="s">
        <v>198</v>
      </c>
      <c r="H513" s="5">
        <v>0</v>
      </c>
      <c r="I513" s="86"/>
      <c r="J513" s="96"/>
      <c r="K513" s="95"/>
      <c r="L513" s="95">
        <f>F513*H513</f>
        <v>0</v>
      </c>
      <c r="M513" s="92">
        <f t="shared" si="83"/>
        <v>0</v>
      </c>
      <c r="N513" s="92"/>
      <c r="Q513" s="101"/>
      <c r="R513" s="101"/>
      <c r="S513" s="101"/>
      <c r="T513" s="101"/>
      <c r="U513" s="101"/>
      <c r="V513" s="187"/>
      <c r="W513" s="415"/>
      <c r="X513" s="498"/>
    </row>
    <row r="514" spans="1:29" x14ac:dyDescent="0.2">
      <c r="A514" s="12">
        <v>7203</v>
      </c>
      <c r="B514" s="9" t="s">
        <v>217</v>
      </c>
      <c r="C514" s="18"/>
      <c r="D514" s="23"/>
      <c r="E514" s="18"/>
      <c r="F514" s="198">
        <v>0</v>
      </c>
      <c r="G514" s="155" t="s">
        <v>130</v>
      </c>
      <c r="H514" s="5">
        <v>0</v>
      </c>
      <c r="I514" s="86"/>
      <c r="J514" s="96"/>
      <c r="K514" s="95"/>
      <c r="L514" s="95">
        <f>F514*H514</f>
        <v>0</v>
      </c>
      <c r="M514" s="92">
        <f t="shared" si="83"/>
        <v>0</v>
      </c>
      <c r="N514" s="92"/>
      <c r="Q514" s="101"/>
      <c r="R514" s="101"/>
      <c r="S514" s="101"/>
      <c r="T514" s="101"/>
      <c r="U514" s="101"/>
      <c r="V514" s="187"/>
      <c r="W514" s="415"/>
      <c r="X514" s="498"/>
    </row>
    <row r="515" spans="1:29" x14ac:dyDescent="0.2">
      <c r="A515" s="12">
        <v>7204</v>
      </c>
      <c r="B515" s="9" t="s">
        <v>121</v>
      </c>
      <c r="C515" s="18"/>
      <c r="D515" s="23"/>
      <c r="E515" s="18"/>
      <c r="F515" s="197">
        <f>$G$19</f>
        <v>0</v>
      </c>
      <c r="G515" s="155" t="s">
        <v>198</v>
      </c>
      <c r="H515" s="5">
        <v>0</v>
      </c>
      <c r="I515" s="86"/>
      <c r="J515" s="96"/>
      <c r="K515" s="95"/>
      <c r="L515" s="95">
        <f>F515*H515</f>
        <v>0</v>
      </c>
      <c r="M515" s="92">
        <f t="shared" si="83"/>
        <v>0</v>
      </c>
      <c r="N515" s="92"/>
      <c r="Q515" s="101"/>
      <c r="R515" s="101"/>
      <c r="S515" s="101"/>
      <c r="T515" s="101"/>
      <c r="U515" s="101"/>
      <c r="V515" s="187"/>
      <c r="W515" s="415"/>
      <c r="X515" s="498"/>
    </row>
    <row r="516" spans="1:29" x14ac:dyDescent="0.2">
      <c r="A516" s="12">
        <v>7205</v>
      </c>
      <c r="C516" s="18"/>
      <c r="D516" s="23"/>
      <c r="E516" s="18"/>
      <c r="F516" s="24"/>
      <c r="G516" s="170"/>
      <c r="H516" s="5"/>
      <c r="I516" s="86"/>
      <c r="J516" s="96"/>
      <c r="K516" s="95"/>
      <c r="L516" s="95"/>
      <c r="M516" s="92">
        <f t="shared" si="83"/>
        <v>0</v>
      </c>
      <c r="N516" s="92"/>
      <c r="Q516" s="101"/>
      <c r="R516" s="101"/>
      <c r="S516" s="101"/>
      <c r="T516" s="101"/>
      <c r="U516" s="101"/>
      <c r="V516" s="187"/>
      <c r="W516" s="415"/>
      <c r="X516" s="498"/>
    </row>
    <row r="517" spans="1:29" x14ac:dyDescent="0.2">
      <c r="C517" s="18"/>
      <c r="D517" s="23"/>
      <c r="E517" s="18"/>
      <c r="F517" s="24"/>
      <c r="G517" s="170"/>
      <c r="H517" s="5"/>
      <c r="I517" s="86"/>
      <c r="J517" s="94"/>
      <c r="K517" s="196"/>
      <c r="L517" s="196"/>
      <c r="M517" s="195"/>
      <c r="N517" s="108"/>
      <c r="Q517" s="101"/>
      <c r="R517" s="101"/>
      <c r="S517" s="101"/>
      <c r="T517" s="101"/>
      <c r="U517" s="101"/>
      <c r="V517" s="187"/>
      <c r="W517" s="415"/>
      <c r="X517" s="498"/>
    </row>
    <row r="518" spans="1:29" x14ac:dyDescent="0.2">
      <c r="A518" s="107"/>
      <c r="B518" s="106" t="s">
        <v>216</v>
      </c>
      <c r="C518" s="49"/>
      <c r="D518" s="82"/>
      <c r="E518" s="49"/>
      <c r="F518" s="130"/>
      <c r="G518" s="193"/>
      <c r="H518" s="105"/>
      <c r="I518" s="105" t="s">
        <v>79</v>
      </c>
      <c r="J518" s="104"/>
      <c r="K518" s="103">
        <f>SUM(K519:K525)</f>
        <v>0</v>
      </c>
      <c r="L518" s="103">
        <f>SUM(L519:L525)</f>
        <v>0</v>
      </c>
      <c r="M518" s="192">
        <f>SUM(M519:M525)</f>
        <v>0</v>
      </c>
      <c r="N518" s="192">
        <f>SUM(N519:N525)</f>
        <v>0</v>
      </c>
      <c r="Q518" s="101"/>
      <c r="R518" s="101"/>
      <c r="S518" s="101"/>
      <c r="T518" s="101"/>
      <c r="U518" s="101"/>
      <c r="V518" s="187"/>
      <c r="W518" s="415"/>
      <c r="X518" s="498"/>
    </row>
    <row r="519" spans="1:29" x14ac:dyDescent="0.2">
      <c r="A519" s="12">
        <v>7300</v>
      </c>
      <c r="B519" s="9" t="s">
        <v>215</v>
      </c>
      <c r="C519" s="18"/>
      <c r="D519" s="23"/>
      <c r="E519" s="18"/>
      <c r="F519" s="194">
        <f>$G$19</f>
        <v>0</v>
      </c>
      <c r="G519" s="155" t="s">
        <v>198</v>
      </c>
      <c r="H519" s="5">
        <v>0</v>
      </c>
      <c r="I519" s="86"/>
      <c r="J519" s="96"/>
      <c r="K519" s="95"/>
      <c r="L519" s="95">
        <f>F519*H519</f>
        <v>0</v>
      </c>
      <c r="M519" s="92">
        <f t="shared" ref="M519:M524" si="84">K519+L519</f>
        <v>0</v>
      </c>
      <c r="N519" s="92"/>
      <c r="Q519" s="101"/>
      <c r="R519" s="101"/>
      <c r="S519" s="101"/>
      <c r="T519" s="101"/>
      <c r="U519" s="101"/>
      <c r="V519" s="187"/>
      <c r="W519" s="415"/>
      <c r="X519" s="506" t="s">
        <v>602</v>
      </c>
      <c r="Y519" s="525"/>
      <c r="Z519" s="510"/>
      <c r="AA519" s="190"/>
      <c r="AB519" s="190"/>
      <c r="AC519" s="510"/>
    </row>
    <row r="520" spans="1:29" x14ac:dyDescent="0.2">
      <c r="A520" s="12">
        <f>A519+1</f>
        <v>7301</v>
      </c>
      <c r="B520" s="9" t="s">
        <v>214</v>
      </c>
      <c r="C520" s="18"/>
      <c r="D520" s="23"/>
      <c r="E520" s="18"/>
      <c r="F520" s="24"/>
      <c r="G520" s="155" t="s">
        <v>130</v>
      </c>
      <c r="H520" s="5">
        <v>0</v>
      </c>
      <c r="I520" s="86"/>
      <c r="J520" s="96"/>
      <c r="K520" s="95"/>
      <c r="L520" s="95">
        <f>F520*H520</f>
        <v>0</v>
      </c>
      <c r="M520" s="92">
        <f t="shared" si="84"/>
        <v>0</v>
      </c>
      <c r="N520" s="92"/>
      <c r="Q520" s="101"/>
      <c r="R520" s="101"/>
      <c r="S520" s="101"/>
      <c r="T520" s="101"/>
      <c r="U520" s="101"/>
      <c r="V520" s="187"/>
      <c r="W520" s="415"/>
      <c r="X520" s="498"/>
    </row>
    <row r="521" spans="1:29" x14ac:dyDescent="0.2">
      <c r="A521" s="12">
        <f>A520+1</f>
        <v>7302</v>
      </c>
      <c r="B521" s="9" t="s">
        <v>213</v>
      </c>
      <c r="C521" s="18"/>
      <c r="D521" s="23"/>
      <c r="E521" s="18"/>
      <c r="F521" s="194">
        <f>$G$19</f>
        <v>0</v>
      </c>
      <c r="G521" s="155" t="s">
        <v>198</v>
      </c>
      <c r="H521" s="5">
        <v>0</v>
      </c>
      <c r="I521" s="86"/>
      <c r="J521" s="96"/>
      <c r="K521" s="95"/>
      <c r="L521" s="95">
        <f>F521*H521</f>
        <v>0</v>
      </c>
      <c r="M521" s="92">
        <f t="shared" si="84"/>
        <v>0</v>
      </c>
      <c r="N521" s="92"/>
      <c r="Q521" s="101"/>
      <c r="R521" s="101"/>
      <c r="S521" s="101"/>
      <c r="T521" s="101"/>
      <c r="U521" s="101"/>
      <c r="V521" s="187"/>
      <c r="W521" s="415"/>
      <c r="X521" s="498"/>
    </row>
    <row r="522" spans="1:29" x14ac:dyDescent="0.2">
      <c r="A522" s="12">
        <f>A521+1</f>
        <v>7303</v>
      </c>
      <c r="B522" s="9" t="s">
        <v>212</v>
      </c>
      <c r="C522" s="18"/>
      <c r="D522" s="23"/>
      <c r="E522" s="18"/>
      <c r="F522" s="194">
        <f>$G$19</f>
        <v>0</v>
      </c>
      <c r="G522" s="155" t="s">
        <v>198</v>
      </c>
      <c r="H522" s="5">
        <v>0</v>
      </c>
      <c r="I522" s="86"/>
      <c r="J522" s="96"/>
      <c r="K522" s="95"/>
      <c r="L522" s="95">
        <f>F522*H522</f>
        <v>0</v>
      </c>
      <c r="M522" s="92">
        <f t="shared" si="84"/>
        <v>0</v>
      </c>
      <c r="N522" s="92"/>
      <c r="Q522" s="101"/>
      <c r="R522" s="101"/>
      <c r="S522" s="101"/>
      <c r="T522" s="101"/>
      <c r="U522" s="101"/>
      <c r="V522" s="187"/>
      <c r="W522" s="415"/>
      <c r="X522" s="498"/>
    </row>
    <row r="523" spans="1:29" x14ac:dyDescent="0.2">
      <c r="A523" s="12">
        <f>A522+1</f>
        <v>7304</v>
      </c>
      <c r="B523" s="9" t="s">
        <v>121</v>
      </c>
      <c r="C523" s="18"/>
      <c r="D523" s="23"/>
      <c r="E523" s="18"/>
      <c r="F523" s="194">
        <f>$G$19</f>
        <v>0</v>
      </c>
      <c r="G523" s="155" t="s">
        <v>198</v>
      </c>
      <c r="H523" s="5">
        <v>0</v>
      </c>
      <c r="I523" s="164"/>
      <c r="J523" s="96"/>
      <c r="K523" s="95"/>
      <c r="L523" s="95">
        <f>F523*H523</f>
        <v>0</v>
      </c>
      <c r="M523" s="92">
        <f t="shared" si="84"/>
        <v>0</v>
      </c>
      <c r="N523" s="92"/>
      <c r="Q523" s="101"/>
      <c r="R523" s="101"/>
      <c r="S523" s="101"/>
      <c r="T523" s="101"/>
      <c r="U523" s="101"/>
      <c r="V523" s="187"/>
      <c r="W523" s="415"/>
      <c r="X523" s="498"/>
    </row>
    <row r="524" spans="1:29" x14ac:dyDescent="0.2">
      <c r="A524" s="12">
        <f>A523+1</f>
        <v>7305</v>
      </c>
      <c r="C524" s="18"/>
      <c r="D524" s="23"/>
      <c r="E524" s="18"/>
      <c r="F524" s="24"/>
      <c r="G524" s="170"/>
      <c r="H524" s="5"/>
      <c r="I524" s="86"/>
      <c r="J524" s="96"/>
      <c r="K524" s="95"/>
      <c r="L524" s="95"/>
      <c r="M524" s="92">
        <f t="shared" si="84"/>
        <v>0</v>
      </c>
      <c r="N524" s="92"/>
      <c r="Q524" s="101"/>
      <c r="R524" s="101"/>
      <c r="S524" s="101"/>
      <c r="T524" s="101"/>
      <c r="U524" s="101"/>
      <c r="V524" s="187"/>
      <c r="W524" s="415"/>
      <c r="X524" s="498"/>
    </row>
    <row r="525" spans="1:29" x14ac:dyDescent="0.2">
      <c r="C525" s="18"/>
      <c r="D525" s="23"/>
      <c r="E525" s="18"/>
      <c r="F525" s="24"/>
      <c r="G525" s="170"/>
      <c r="H525" s="5"/>
      <c r="I525" s="86"/>
      <c r="J525" s="94"/>
      <c r="K525" s="93"/>
      <c r="L525" s="93"/>
      <c r="M525" s="92"/>
      <c r="N525" s="92"/>
      <c r="Q525" s="101"/>
      <c r="R525" s="101"/>
      <c r="S525" s="101"/>
      <c r="T525" s="101"/>
      <c r="U525" s="101"/>
      <c r="V525" s="187"/>
      <c r="W525" s="415"/>
      <c r="X525" s="498"/>
    </row>
    <row r="526" spans="1:29" x14ac:dyDescent="0.2">
      <c r="B526" s="106" t="s">
        <v>211</v>
      </c>
      <c r="C526" s="49"/>
      <c r="D526" s="82"/>
      <c r="E526" s="49"/>
      <c r="F526" s="130"/>
      <c r="G526" s="193"/>
      <c r="H526" s="105"/>
      <c r="I526" s="105" t="s">
        <v>79</v>
      </c>
      <c r="J526" s="104"/>
      <c r="K526" s="103">
        <f>SUM(K527:K533)</f>
        <v>0</v>
      </c>
      <c r="L526" s="103">
        <f>SUM(L527:L533)</f>
        <v>0</v>
      </c>
      <c r="M526" s="158">
        <f>SUM(M527:M533)</f>
        <v>0</v>
      </c>
      <c r="N526" s="158">
        <f>SUM(N527:N533)</f>
        <v>0</v>
      </c>
      <c r="O526" s="110"/>
      <c r="Q526" s="101"/>
      <c r="R526" s="101"/>
      <c r="S526" s="101"/>
      <c r="T526" s="101"/>
      <c r="U526" s="101"/>
      <c r="V526" s="187"/>
      <c r="W526" s="415"/>
      <c r="X526" s="498"/>
    </row>
    <row r="527" spans="1:29" x14ac:dyDescent="0.2">
      <c r="A527" s="12">
        <v>7400</v>
      </c>
      <c r="B527" s="9" t="s">
        <v>210</v>
      </c>
      <c r="C527" s="18"/>
      <c r="D527" s="23"/>
      <c r="E527" s="18"/>
      <c r="F527" s="194">
        <f>$G$19</f>
        <v>0</v>
      </c>
      <c r="G527" s="155" t="s">
        <v>198</v>
      </c>
      <c r="H527" s="5">
        <v>0</v>
      </c>
      <c r="I527" s="86"/>
      <c r="J527" s="96"/>
      <c r="K527" s="95"/>
      <c r="L527" s="95">
        <f>F527*H527</f>
        <v>0</v>
      </c>
      <c r="M527" s="92">
        <f t="shared" ref="M527:M532" si="85">K527+L527</f>
        <v>0</v>
      </c>
      <c r="N527" s="92"/>
      <c r="Q527" s="101"/>
      <c r="R527" s="101"/>
      <c r="S527" s="101"/>
      <c r="T527" s="101"/>
      <c r="U527" s="101"/>
      <c r="V527" s="187"/>
      <c r="W527" s="415"/>
      <c r="X527" s="506" t="s">
        <v>602</v>
      </c>
      <c r="Y527" s="525"/>
      <c r="Z527" s="510"/>
      <c r="AA527" s="190"/>
      <c r="AB527" s="190"/>
      <c r="AC527" s="510"/>
    </row>
    <row r="528" spans="1:29" x14ac:dyDescent="0.2">
      <c r="A528" s="12">
        <f>A527+1</f>
        <v>7401</v>
      </c>
      <c r="B528" s="9" t="s">
        <v>209</v>
      </c>
      <c r="C528" s="18"/>
      <c r="D528" s="23"/>
      <c r="E528" s="18"/>
      <c r="F528" s="24"/>
      <c r="G528" s="155" t="s">
        <v>130</v>
      </c>
      <c r="H528" s="5">
        <v>0</v>
      </c>
      <c r="I528" s="86"/>
      <c r="J528" s="96"/>
      <c r="K528" s="95"/>
      <c r="L528" s="95">
        <f>F528*H528</f>
        <v>0</v>
      </c>
      <c r="M528" s="92">
        <f t="shared" si="85"/>
        <v>0</v>
      </c>
      <c r="N528" s="92"/>
      <c r="Q528" s="101"/>
      <c r="R528" s="101"/>
      <c r="S528" s="101"/>
      <c r="T528" s="101"/>
      <c r="U528" s="101"/>
      <c r="V528" s="187"/>
      <c r="W528" s="415"/>
      <c r="X528" s="498"/>
    </row>
    <row r="529" spans="1:29" x14ac:dyDescent="0.2">
      <c r="A529" s="12">
        <f>A528+1</f>
        <v>7402</v>
      </c>
      <c r="B529" s="9" t="s">
        <v>208</v>
      </c>
      <c r="C529" s="18"/>
      <c r="D529" s="23"/>
      <c r="E529" s="18"/>
      <c r="F529" s="24"/>
      <c r="G529" s="155" t="s">
        <v>130</v>
      </c>
      <c r="H529" s="5">
        <v>0</v>
      </c>
      <c r="I529" s="86"/>
      <c r="J529" s="96"/>
      <c r="K529" s="95"/>
      <c r="L529" s="95">
        <f>F529*H529</f>
        <v>0</v>
      </c>
      <c r="M529" s="92">
        <f t="shared" si="85"/>
        <v>0</v>
      </c>
      <c r="N529" s="92"/>
      <c r="Q529" s="101"/>
      <c r="R529" s="101"/>
      <c r="S529" s="101"/>
      <c r="T529" s="101"/>
      <c r="U529" s="101"/>
      <c r="V529" s="187"/>
      <c r="W529" s="415"/>
      <c r="X529" s="498"/>
    </row>
    <row r="530" spans="1:29" x14ac:dyDescent="0.2">
      <c r="A530" s="12">
        <f>A529+1</f>
        <v>7403</v>
      </c>
      <c r="B530" s="9" t="s">
        <v>207</v>
      </c>
      <c r="C530" s="18"/>
      <c r="D530" s="23"/>
      <c r="E530" s="18"/>
      <c r="F530" s="24"/>
      <c r="G530" s="155" t="s">
        <v>130</v>
      </c>
      <c r="H530" s="5">
        <v>0</v>
      </c>
      <c r="I530" s="86"/>
      <c r="J530" s="96"/>
      <c r="K530" s="95"/>
      <c r="L530" s="95">
        <f>F530*H530</f>
        <v>0</v>
      </c>
      <c r="M530" s="92">
        <f t="shared" si="85"/>
        <v>0</v>
      </c>
      <c r="N530" s="92"/>
      <c r="Q530" s="101"/>
      <c r="R530" s="101"/>
      <c r="S530" s="101"/>
      <c r="T530" s="101"/>
      <c r="U530" s="101"/>
      <c r="V530" s="187"/>
      <c r="W530" s="415"/>
      <c r="X530" s="498"/>
    </row>
    <row r="531" spans="1:29" x14ac:dyDescent="0.2">
      <c r="A531" s="12">
        <f>A530+1</f>
        <v>7404</v>
      </c>
      <c r="B531" s="9" t="s">
        <v>121</v>
      </c>
      <c r="C531" s="18"/>
      <c r="D531" s="23"/>
      <c r="E531" s="18"/>
      <c r="F531" s="194">
        <f>$G$19</f>
        <v>0</v>
      </c>
      <c r="G531" s="155" t="s">
        <v>198</v>
      </c>
      <c r="H531" s="5">
        <v>0</v>
      </c>
      <c r="I531" s="86"/>
      <c r="J531" s="96"/>
      <c r="K531" s="95"/>
      <c r="L531" s="95">
        <f>F531*H531</f>
        <v>0</v>
      </c>
      <c r="M531" s="92">
        <f t="shared" si="85"/>
        <v>0</v>
      </c>
      <c r="N531" s="92"/>
      <c r="Q531" s="101"/>
      <c r="R531" s="101"/>
      <c r="S531" s="101"/>
      <c r="T531" s="101"/>
      <c r="U531" s="101"/>
      <c r="V531" s="187"/>
      <c r="W531" s="415"/>
      <c r="X531" s="498"/>
    </row>
    <row r="532" spans="1:29" x14ac:dyDescent="0.2">
      <c r="A532" s="12">
        <f>A531+1</f>
        <v>7405</v>
      </c>
      <c r="C532" s="18"/>
      <c r="D532" s="23"/>
      <c r="E532" s="18"/>
      <c r="F532" s="24"/>
      <c r="G532" s="170"/>
      <c r="H532" s="5"/>
      <c r="I532" s="86"/>
      <c r="J532" s="96"/>
      <c r="K532" s="95"/>
      <c r="L532" s="95"/>
      <c r="M532" s="92">
        <f t="shared" si="85"/>
        <v>0</v>
      </c>
      <c r="N532" s="92"/>
      <c r="Q532" s="101"/>
      <c r="R532" s="101"/>
      <c r="S532" s="101"/>
      <c r="T532" s="101"/>
      <c r="U532" s="101"/>
      <c r="V532" s="187"/>
      <c r="W532" s="415"/>
      <c r="X532" s="498"/>
    </row>
    <row r="533" spans="1:29" x14ac:dyDescent="0.2">
      <c r="C533" s="18"/>
      <c r="D533" s="23"/>
      <c r="E533" s="18"/>
      <c r="F533" s="24"/>
      <c r="G533" s="170"/>
      <c r="H533" s="5"/>
      <c r="I533" s="86"/>
      <c r="J533" s="94"/>
      <c r="K533" s="93"/>
      <c r="L533" s="93"/>
      <c r="M533" s="92"/>
      <c r="N533" s="92"/>
      <c r="Q533" s="101"/>
      <c r="R533" s="101"/>
      <c r="S533" s="101"/>
      <c r="T533" s="101"/>
      <c r="U533" s="101"/>
      <c r="V533" s="187"/>
      <c r="W533" s="415"/>
      <c r="X533" s="498"/>
    </row>
    <row r="534" spans="1:29" x14ac:dyDescent="0.2">
      <c r="B534" s="106" t="s">
        <v>206</v>
      </c>
      <c r="C534" s="49"/>
      <c r="D534" s="82"/>
      <c r="E534" s="49"/>
      <c r="F534" s="130"/>
      <c r="G534" s="193"/>
      <c r="H534" s="105"/>
      <c r="I534" s="105" t="s">
        <v>79</v>
      </c>
      <c r="J534" s="104"/>
      <c r="K534" s="103">
        <f>SUM(K535:K540)</f>
        <v>0</v>
      </c>
      <c r="L534" s="103">
        <f>SUM(L535:L540)</f>
        <v>0</v>
      </c>
      <c r="M534" s="158">
        <f>SUM(M535:M540)</f>
        <v>0</v>
      </c>
      <c r="N534" s="158">
        <f>SUM(N535:N541)</f>
        <v>0</v>
      </c>
      <c r="O534" s="110"/>
      <c r="Q534" s="101"/>
      <c r="R534" s="101"/>
      <c r="S534" s="101"/>
      <c r="T534" s="101"/>
      <c r="U534" s="101"/>
      <c r="V534" s="187"/>
      <c r="W534" s="415"/>
      <c r="X534" s="498"/>
    </row>
    <row r="535" spans="1:29" x14ac:dyDescent="0.2">
      <c r="A535" s="12">
        <v>7500</v>
      </c>
      <c r="B535" s="9" t="s">
        <v>205</v>
      </c>
      <c r="C535" s="18"/>
      <c r="D535" s="23"/>
      <c r="E535" s="18"/>
      <c r="F535" s="194">
        <f>$G$261</f>
        <v>0</v>
      </c>
      <c r="G535" s="155" t="s">
        <v>198</v>
      </c>
      <c r="H535" s="5">
        <v>0</v>
      </c>
      <c r="I535" s="86"/>
      <c r="J535" s="96"/>
      <c r="K535" s="95"/>
      <c r="L535" s="95">
        <f>F535*H535</f>
        <v>0</v>
      </c>
      <c r="M535" s="92">
        <f>K535+L535</f>
        <v>0</v>
      </c>
      <c r="N535" s="92"/>
      <c r="Q535" s="101"/>
      <c r="R535" s="101"/>
      <c r="S535" s="101"/>
      <c r="T535" s="101"/>
      <c r="U535" s="101"/>
      <c r="V535" s="187"/>
      <c r="W535" s="415"/>
      <c r="X535" s="506" t="s">
        <v>603</v>
      </c>
      <c r="Y535" s="525"/>
      <c r="Z535" s="510"/>
      <c r="AA535" s="190"/>
      <c r="AB535" s="190"/>
      <c r="AC535" s="510"/>
    </row>
    <row r="536" spans="1:29" x14ac:dyDescent="0.2">
      <c r="A536" s="12">
        <f>A535+1</f>
        <v>7501</v>
      </c>
      <c r="B536" s="9" t="s">
        <v>204</v>
      </c>
      <c r="C536" s="18"/>
      <c r="D536" s="23"/>
      <c r="E536" s="18"/>
      <c r="F536" s="26"/>
      <c r="G536" s="155" t="s">
        <v>198</v>
      </c>
      <c r="H536" s="5">
        <v>0</v>
      </c>
      <c r="I536" s="86"/>
      <c r="J536" s="96"/>
      <c r="K536" s="95"/>
      <c r="L536" s="95">
        <f>F536*H536</f>
        <v>0</v>
      </c>
      <c r="M536" s="92">
        <f>K536+L536</f>
        <v>0</v>
      </c>
      <c r="N536" s="92"/>
      <c r="Q536" s="101"/>
      <c r="R536" s="101"/>
      <c r="S536" s="101"/>
      <c r="T536" s="101"/>
      <c r="U536" s="101"/>
      <c r="V536" s="187"/>
      <c r="W536" s="415"/>
      <c r="X536" s="498"/>
    </row>
    <row r="537" spans="1:29" x14ac:dyDescent="0.2">
      <c r="A537" s="12">
        <f>A536+1</f>
        <v>7502</v>
      </c>
      <c r="B537" s="9" t="s">
        <v>203</v>
      </c>
      <c r="C537" s="18"/>
      <c r="D537" s="23"/>
      <c r="E537" s="18"/>
      <c r="F537" s="191">
        <v>0</v>
      </c>
      <c r="G537" s="155" t="s">
        <v>130</v>
      </c>
      <c r="H537" s="5">
        <v>0</v>
      </c>
      <c r="I537" s="86"/>
      <c r="J537" s="96"/>
      <c r="K537" s="95"/>
      <c r="L537" s="95">
        <f>F537*H537</f>
        <v>0</v>
      </c>
      <c r="M537" s="92">
        <f>K537+L537</f>
        <v>0</v>
      </c>
      <c r="N537" s="92"/>
      <c r="Q537" s="101"/>
      <c r="R537" s="101"/>
      <c r="S537" s="101"/>
      <c r="T537" s="101"/>
      <c r="U537" s="101"/>
      <c r="V537" s="187"/>
      <c r="W537" s="415"/>
      <c r="X537" s="498"/>
    </row>
    <row r="538" spans="1:29" x14ac:dyDescent="0.2">
      <c r="A538" s="12">
        <f>A537+1</f>
        <v>7503</v>
      </c>
      <c r="B538" s="9" t="s">
        <v>121</v>
      </c>
      <c r="C538" s="18"/>
      <c r="D538" s="23"/>
      <c r="E538" s="18"/>
      <c r="F538" s="194">
        <f>$F$535</f>
        <v>0</v>
      </c>
      <c r="G538" s="155" t="s">
        <v>198</v>
      </c>
      <c r="H538" s="5">
        <v>0</v>
      </c>
      <c r="I538" s="86"/>
      <c r="J538" s="96"/>
      <c r="K538" s="95"/>
      <c r="L538" s="95">
        <f>F538*H538</f>
        <v>0</v>
      </c>
      <c r="M538" s="92">
        <f>K538+L538</f>
        <v>0</v>
      </c>
      <c r="N538" s="92"/>
      <c r="Q538" s="101"/>
      <c r="R538" s="101"/>
      <c r="S538" s="101"/>
      <c r="T538" s="101"/>
      <c r="U538" s="101"/>
      <c r="V538" s="187"/>
      <c r="W538" s="415"/>
      <c r="X538" s="498"/>
    </row>
    <row r="539" spans="1:29" x14ac:dyDescent="0.2">
      <c r="A539" s="12">
        <f>A538+1</f>
        <v>7504</v>
      </c>
      <c r="C539" s="18"/>
      <c r="D539" s="23"/>
      <c r="E539" s="18"/>
      <c r="F539" s="191"/>
      <c r="G539" s="170"/>
      <c r="H539" s="5"/>
      <c r="I539" s="86"/>
      <c r="J539" s="96"/>
      <c r="K539" s="95"/>
      <c r="L539" s="95"/>
      <c r="M539" s="92">
        <f>K539+L539</f>
        <v>0</v>
      </c>
      <c r="N539" s="92"/>
      <c r="Q539" s="101"/>
      <c r="R539" s="101"/>
      <c r="S539" s="101"/>
      <c r="T539" s="101"/>
      <c r="U539" s="101"/>
      <c r="V539" s="187"/>
      <c r="W539" s="415"/>
      <c r="X539" s="498"/>
    </row>
    <row r="540" spans="1:29" x14ac:dyDescent="0.2">
      <c r="C540" s="18"/>
      <c r="D540" s="23"/>
      <c r="E540" s="18"/>
      <c r="F540" s="24"/>
      <c r="G540" s="170"/>
      <c r="H540" s="5"/>
      <c r="I540" s="86"/>
      <c r="J540" s="86"/>
      <c r="K540" s="93"/>
      <c r="L540" s="93"/>
      <c r="M540" s="95"/>
      <c r="N540" s="95"/>
      <c r="Q540" s="101"/>
      <c r="R540" s="101"/>
      <c r="S540" s="101"/>
      <c r="T540" s="101"/>
      <c r="U540" s="101"/>
      <c r="V540" s="187"/>
      <c r="W540" s="415"/>
      <c r="X540" s="498"/>
    </row>
    <row r="541" spans="1:29" x14ac:dyDescent="0.2">
      <c r="C541" s="18"/>
      <c r="D541" s="23"/>
      <c r="E541" s="18"/>
      <c r="F541" s="24"/>
      <c r="G541" s="170"/>
      <c r="H541" s="5"/>
      <c r="I541" s="86"/>
      <c r="J541" s="86"/>
      <c r="K541" s="168"/>
      <c r="L541" s="168"/>
      <c r="M541" s="108"/>
      <c r="N541" s="108"/>
      <c r="Q541" s="101"/>
      <c r="R541" s="101"/>
      <c r="S541" s="101"/>
      <c r="T541" s="101"/>
      <c r="U541" s="101"/>
      <c r="V541" s="187"/>
      <c r="W541" s="415"/>
      <c r="X541" s="498"/>
    </row>
    <row r="542" spans="1:29" x14ac:dyDescent="0.2">
      <c r="A542" s="107"/>
      <c r="B542" s="106" t="s">
        <v>202</v>
      </c>
      <c r="C542" s="49"/>
      <c r="D542" s="82"/>
      <c r="E542" s="49"/>
      <c r="F542" s="130"/>
      <c r="G542" s="193"/>
      <c r="H542" s="105"/>
      <c r="I542" s="105" t="s">
        <v>79</v>
      </c>
      <c r="J542" s="104"/>
      <c r="K542" s="103">
        <f>SUM(K543:K557)</f>
        <v>0</v>
      </c>
      <c r="L542" s="103">
        <f>SUM(L543:L557)</f>
        <v>0</v>
      </c>
      <c r="M542" s="192">
        <f>SUM(M543:M557)</f>
        <v>0</v>
      </c>
      <c r="N542" s="192">
        <f>SUM(N543:N557)</f>
        <v>0</v>
      </c>
      <c r="Q542" s="101"/>
      <c r="R542" s="101"/>
      <c r="S542" s="101"/>
      <c r="T542" s="101"/>
      <c r="U542" s="101"/>
      <c r="V542" s="187"/>
      <c r="W542" s="415"/>
      <c r="X542" s="498"/>
      <c r="AB542" s="5" t="s">
        <v>255</v>
      </c>
    </row>
    <row r="543" spans="1:29" x14ac:dyDescent="0.2">
      <c r="A543" s="12">
        <v>7600</v>
      </c>
      <c r="B543" s="9" t="s">
        <v>201</v>
      </c>
      <c r="C543" s="18"/>
      <c r="D543" s="23"/>
      <c r="E543" s="18"/>
      <c r="F543" s="17">
        <v>0</v>
      </c>
      <c r="G543" s="155" t="s">
        <v>200</v>
      </c>
      <c r="H543" s="5">
        <v>0</v>
      </c>
      <c r="I543" s="164"/>
      <c r="J543" s="96"/>
      <c r="K543" s="95"/>
      <c r="L543" s="95">
        <f t="shared" ref="L543:L551" si="86">F543*H543</f>
        <v>0</v>
      </c>
      <c r="M543" s="92">
        <f t="shared" ref="M543:M556" si="87">K543+L543</f>
        <v>0</v>
      </c>
      <c r="N543" s="92"/>
      <c r="Q543" s="9"/>
      <c r="R543" s="101"/>
      <c r="S543" s="101"/>
      <c r="T543" s="101"/>
      <c r="U543" s="101"/>
      <c r="V543" s="187"/>
      <c r="W543" s="415"/>
      <c r="X543" s="498"/>
    </row>
    <row r="544" spans="1:29" x14ac:dyDescent="0.2">
      <c r="A544" s="12">
        <f t="shared" ref="A544:A556" si="88">A543+1</f>
        <v>7601</v>
      </c>
      <c r="B544" s="9" t="s">
        <v>199</v>
      </c>
      <c r="C544" s="18"/>
      <c r="D544" s="23"/>
      <c r="E544" s="18"/>
      <c r="F544" s="191">
        <v>0</v>
      </c>
      <c r="G544" s="155" t="s">
        <v>198</v>
      </c>
      <c r="H544" s="5">
        <v>0</v>
      </c>
      <c r="I544" s="86"/>
      <c r="J544" s="96"/>
      <c r="K544" s="95"/>
      <c r="L544" s="95">
        <f t="shared" si="86"/>
        <v>0</v>
      </c>
      <c r="M544" s="92">
        <f t="shared" si="87"/>
        <v>0</v>
      </c>
      <c r="N544" s="92"/>
      <c r="Q544" s="9"/>
      <c r="R544" s="101"/>
      <c r="S544" s="101"/>
      <c r="T544" s="101"/>
      <c r="U544" s="101"/>
      <c r="V544" s="187"/>
      <c r="W544" s="415"/>
      <c r="X544" s="498"/>
    </row>
    <row r="545" spans="1:29" x14ac:dyDescent="0.2">
      <c r="A545" s="12">
        <f t="shared" si="88"/>
        <v>7602</v>
      </c>
      <c r="B545" s="9" t="s">
        <v>197</v>
      </c>
      <c r="C545" s="18"/>
      <c r="D545" s="23"/>
      <c r="E545" s="191" t="s">
        <v>190</v>
      </c>
      <c r="F545" s="24">
        <v>0</v>
      </c>
      <c r="G545" s="155" t="s">
        <v>130</v>
      </c>
      <c r="H545" s="5">
        <v>0</v>
      </c>
      <c r="I545" s="86"/>
      <c r="J545" s="96"/>
      <c r="K545" s="95"/>
      <c r="L545" s="95">
        <f t="shared" si="86"/>
        <v>0</v>
      </c>
      <c r="M545" s="92">
        <f t="shared" si="87"/>
        <v>0</v>
      </c>
      <c r="N545" s="92"/>
      <c r="Q545" s="9"/>
      <c r="R545" s="101"/>
      <c r="S545" s="101"/>
      <c r="T545" s="101"/>
      <c r="U545" s="101"/>
      <c r="V545" s="187"/>
      <c r="W545" s="415"/>
      <c r="X545" s="498"/>
    </row>
    <row r="546" spans="1:29" x14ac:dyDescent="0.2">
      <c r="A546" s="12">
        <f t="shared" si="88"/>
        <v>7603</v>
      </c>
      <c r="B546" s="9" t="s">
        <v>196</v>
      </c>
      <c r="C546" s="18"/>
      <c r="D546" s="23"/>
      <c r="E546" s="191" t="s">
        <v>190</v>
      </c>
      <c r="F546" s="191">
        <v>0</v>
      </c>
      <c r="G546" s="155" t="s">
        <v>130</v>
      </c>
      <c r="H546" s="5">
        <v>0</v>
      </c>
      <c r="I546" s="86"/>
      <c r="J546" s="96"/>
      <c r="K546" s="95"/>
      <c r="L546" s="95">
        <f t="shared" si="86"/>
        <v>0</v>
      </c>
      <c r="M546" s="92">
        <f t="shared" si="87"/>
        <v>0</v>
      </c>
      <c r="N546" s="92"/>
      <c r="Q546" s="9"/>
      <c r="R546" s="101"/>
      <c r="S546" s="101"/>
      <c r="T546" s="101"/>
      <c r="U546" s="101"/>
      <c r="V546" s="187"/>
      <c r="W546" s="415"/>
      <c r="X546" s="498"/>
    </row>
    <row r="547" spans="1:29" x14ac:dyDescent="0.2">
      <c r="A547" s="12">
        <f t="shared" si="88"/>
        <v>7604</v>
      </c>
      <c r="B547" s="9" t="s">
        <v>195</v>
      </c>
      <c r="C547" s="18"/>
      <c r="D547" s="23"/>
      <c r="E547" s="191" t="s">
        <v>190</v>
      </c>
      <c r="F547" s="191">
        <v>0</v>
      </c>
      <c r="G547" s="155" t="s">
        <v>130</v>
      </c>
      <c r="H547" s="5">
        <v>0</v>
      </c>
      <c r="I547" s="86"/>
      <c r="J547" s="96"/>
      <c r="K547" s="95"/>
      <c r="L547" s="95">
        <f t="shared" si="86"/>
        <v>0</v>
      </c>
      <c r="M547" s="92">
        <f t="shared" si="87"/>
        <v>0</v>
      </c>
      <c r="N547" s="92"/>
      <c r="Q547" s="9"/>
      <c r="R547" s="101"/>
      <c r="S547" s="101"/>
      <c r="T547" s="101"/>
      <c r="U547" s="101"/>
      <c r="V547" s="187"/>
      <c r="W547" s="415"/>
      <c r="X547" s="498"/>
    </row>
    <row r="548" spans="1:29" x14ac:dyDescent="0.2">
      <c r="A548" s="12">
        <f t="shared" si="88"/>
        <v>7605</v>
      </c>
      <c r="B548" s="9" t="s">
        <v>194</v>
      </c>
      <c r="C548" s="18"/>
      <c r="D548" s="23"/>
      <c r="E548" s="191" t="s">
        <v>190</v>
      </c>
      <c r="F548" s="24">
        <v>0</v>
      </c>
      <c r="G548" s="155" t="s">
        <v>130</v>
      </c>
      <c r="H548" s="5">
        <v>0</v>
      </c>
      <c r="I548" s="86"/>
      <c r="J548" s="96"/>
      <c r="K548" s="95"/>
      <c r="L548" s="95">
        <f t="shared" si="86"/>
        <v>0</v>
      </c>
      <c r="M548" s="92">
        <f t="shared" si="87"/>
        <v>0</v>
      </c>
      <c r="N548" s="92"/>
      <c r="Q548" s="9"/>
      <c r="R548" s="101"/>
      <c r="S548" s="101"/>
      <c r="T548" s="101"/>
      <c r="U548" s="101"/>
      <c r="V548" s="187"/>
      <c r="W548" s="415"/>
      <c r="X548" s="498"/>
    </row>
    <row r="549" spans="1:29" x14ac:dyDescent="0.2">
      <c r="A549" s="12">
        <f t="shared" si="88"/>
        <v>7606</v>
      </c>
      <c r="B549" s="9" t="s">
        <v>193</v>
      </c>
      <c r="C549" s="18"/>
      <c r="D549" s="23"/>
      <c r="E549" s="191" t="s">
        <v>190</v>
      </c>
      <c r="F549" s="24">
        <v>0</v>
      </c>
      <c r="G549" s="155" t="s">
        <v>130</v>
      </c>
      <c r="H549" s="5">
        <v>0</v>
      </c>
      <c r="I549" s="86"/>
      <c r="J549" s="96"/>
      <c r="K549" s="95"/>
      <c r="L549" s="95">
        <f t="shared" si="86"/>
        <v>0</v>
      </c>
      <c r="M549" s="92">
        <f t="shared" si="87"/>
        <v>0</v>
      </c>
      <c r="N549" s="92"/>
      <c r="Q549" s="9"/>
      <c r="R549" s="101"/>
      <c r="S549" s="101"/>
      <c r="T549" s="101"/>
      <c r="U549" s="101"/>
      <c r="V549" s="187"/>
      <c r="W549" s="415"/>
      <c r="X549" s="498"/>
    </row>
    <row r="550" spans="1:29" x14ac:dyDescent="0.2">
      <c r="A550" s="12">
        <f t="shared" si="88"/>
        <v>7607</v>
      </c>
      <c r="B550" s="9" t="s">
        <v>192</v>
      </c>
      <c r="C550" s="18"/>
      <c r="D550" s="23"/>
      <c r="E550" s="191" t="s">
        <v>190</v>
      </c>
      <c r="F550" s="24">
        <v>0</v>
      </c>
      <c r="G550" s="155" t="s">
        <v>130</v>
      </c>
      <c r="H550" s="5">
        <v>0</v>
      </c>
      <c r="I550" s="86"/>
      <c r="J550" s="96"/>
      <c r="K550" s="95"/>
      <c r="L550" s="95">
        <f t="shared" si="86"/>
        <v>0</v>
      </c>
      <c r="M550" s="92">
        <f t="shared" si="87"/>
        <v>0</v>
      </c>
      <c r="N550" s="92"/>
      <c r="Q550" s="9"/>
      <c r="R550" s="101"/>
      <c r="S550" s="101"/>
      <c r="T550" s="101"/>
      <c r="U550" s="101"/>
      <c r="V550" s="187"/>
      <c r="W550" s="415"/>
      <c r="X550" s="498"/>
    </row>
    <row r="551" spans="1:29" x14ac:dyDescent="0.2">
      <c r="A551" s="12">
        <f t="shared" si="88"/>
        <v>7608</v>
      </c>
      <c r="B551" s="9" t="s">
        <v>191</v>
      </c>
      <c r="C551" s="18"/>
      <c r="D551" s="23"/>
      <c r="E551" s="191" t="s">
        <v>190</v>
      </c>
      <c r="F551" s="24">
        <v>0</v>
      </c>
      <c r="G551" s="155" t="s">
        <v>130</v>
      </c>
      <c r="H551" s="5">
        <v>0</v>
      </c>
      <c r="I551" s="86"/>
      <c r="J551" s="96"/>
      <c r="K551" s="95"/>
      <c r="L551" s="95">
        <f t="shared" si="86"/>
        <v>0</v>
      </c>
      <c r="M551" s="92">
        <f t="shared" si="87"/>
        <v>0</v>
      </c>
      <c r="N551" s="92"/>
      <c r="Q551" s="9"/>
      <c r="R551" s="101"/>
      <c r="S551" s="101"/>
      <c r="T551" s="101"/>
      <c r="U551" s="101"/>
      <c r="V551" s="187"/>
      <c r="W551" s="415"/>
      <c r="X551" s="498"/>
    </row>
    <row r="552" spans="1:29" x14ac:dyDescent="0.2">
      <c r="A552" s="12">
        <f t="shared" si="88"/>
        <v>7609</v>
      </c>
      <c r="B552" s="9" t="s">
        <v>189</v>
      </c>
      <c r="C552" s="18"/>
      <c r="D552" s="23"/>
      <c r="E552" s="18"/>
      <c r="F552" s="24"/>
      <c r="G552" s="156"/>
      <c r="H552" s="5"/>
      <c r="I552" s="86"/>
      <c r="J552" s="96"/>
      <c r="K552" s="95"/>
      <c r="L552" s="95">
        <v>0</v>
      </c>
      <c r="M552" s="92">
        <f t="shared" si="87"/>
        <v>0</v>
      </c>
      <c r="N552" s="92"/>
      <c r="Q552" s="9"/>
      <c r="R552" s="101"/>
      <c r="S552" s="101"/>
      <c r="T552" s="101"/>
      <c r="U552" s="101"/>
      <c r="V552" s="187"/>
      <c r="W552" s="415"/>
      <c r="X552" s="498"/>
    </row>
    <row r="553" spans="1:29" x14ac:dyDescent="0.2">
      <c r="A553" s="12">
        <f t="shared" si="88"/>
        <v>7610</v>
      </c>
      <c r="B553" s="9" t="s">
        <v>188</v>
      </c>
      <c r="C553" s="18"/>
      <c r="D553" s="23"/>
      <c r="E553" s="18" t="s">
        <v>187</v>
      </c>
      <c r="F553" s="14">
        <v>0</v>
      </c>
      <c r="G553" s="156" t="s">
        <v>169</v>
      </c>
      <c r="H553" s="190">
        <v>0</v>
      </c>
      <c r="I553" s="86"/>
      <c r="J553" s="96"/>
      <c r="K553" s="95"/>
      <c r="L553" s="95">
        <f>ROUND((F553*H553)*2,1)/2</f>
        <v>0</v>
      </c>
      <c r="M553" s="92">
        <f t="shared" si="87"/>
        <v>0</v>
      </c>
      <c r="N553" s="92"/>
      <c r="Q553" s="9"/>
      <c r="R553" s="101"/>
      <c r="S553" s="101"/>
      <c r="T553" s="101"/>
      <c r="U553" s="101"/>
      <c r="V553" s="187"/>
      <c r="W553" s="415"/>
      <c r="X553" s="506" t="s">
        <v>604</v>
      </c>
      <c r="Y553" s="525"/>
      <c r="Z553" s="510"/>
      <c r="AA553" s="190"/>
      <c r="AB553" s="190"/>
      <c r="AC553" s="510"/>
    </row>
    <row r="554" spans="1:29" x14ac:dyDescent="0.2">
      <c r="A554" s="12">
        <f t="shared" si="88"/>
        <v>7611</v>
      </c>
      <c r="B554" s="9" t="s">
        <v>186</v>
      </c>
      <c r="C554" s="18"/>
      <c r="D554" s="23"/>
      <c r="E554" s="18"/>
      <c r="F554" s="24">
        <v>0</v>
      </c>
      <c r="G554" s="155" t="s">
        <v>130</v>
      </c>
      <c r="H554" s="5">
        <v>0</v>
      </c>
      <c r="I554" s="86"/>
      <c r="J554" s="96"/>
      <c r="K554" s="95"/>
      <c r="L554" s="95">
        <f>F554*H554</f>
        <v>0</v>
      </c>
      <c r="M554" s="92">
        <f t="shared" si="87"/>
        <v>0</v>
      </c>
      <c r="N554" s="92"/>
      <c r="Q554" s="9"/>
      <c r="R554" s="101"/>
      <c r="S554" s="101"/>
      <c r="T554" s="101"/>
      <c r="U554" s="101"/>
      <c r="V554" s="187"/>
      <c r="W554" s="415"/>
      <c r="X554" s="498"/>
    </row>
    <row r="555" spans="1:29" x14ac:dyDescent="0.2">
      <c r="A555" s="12">
        <f t="shared" si="88"/>
        <v>7612</v>
      </c>
      <c r="B555" s="9" t="s">
        <v>185</v>
      </c>
      <c r="C555" s="18"/>
      <c r="D555" s="23"/>
      <c r="E555" s="18"/>
      <c r="F555" s="24">
        <v>0</v>
      </c>
      <c r="G555" s="155" t="s">
        <v>130</v>
      </c>
      <c r="H555" s="5">
        <v>0</v>
      </c>
      <c r="I555" s="86"/>
      <c r="J555" s="96"/>
      <c r="K555" s="95"/>
      <c r="L555" s="95">
        <f>F555*H555</f>
        <v>0</v>
      </c>
      <c r="M555" s="92">
        <f t="shared" si="87"/>
        <v>0</v>
      </c>
      <c r="N555" s="92"/>
      <c r="Q555" s="9"/>
      <c r="R555" s="101"/>
      <c r="S555" s="101"/>
      <c r="T555" s="101"/>
      <c r="U555" s="101"/>
      <c r="V555" s="187"/>
      <c r="W555" s="415"/>
      <c r="X555" s="498"/>
    </row>
    <row r="556" spans="1:29" x14ac:dyDescent="0.2">
      <c r="A556" s="12">
        <f t="shared" si="88"/>
        <v>7613</v>
      </c>
      <c r="C556" s="18"/>
      <c r="D556" s="23"/>
      <c r="E556" s="18"/>
      <c r="F556" s="24"/>
      <c r="G556" s="23"/>
      <c r="H556" s="5"/>
      <c r="I556" s="86"/>
      <c r="J556" s="96"/>
      <c r="K556" s="95"/>
      <c r="L556" s="95"/>
      <c r="M556" s="92">
        <f t="shared" si="87"/>
        <v>0</v>
      </c>
      <c r="N556" s="92"/>
      <c r="Q556" s="101"/>
      <c r="R556" s="101"/>
      <c r="S556" s="101"/>
      <c r="T556" s="101"/>
      <c r="U556" s="101"/>
      <c r="V556" s="187"/>
      <c r="W556" s="415"/>
      <c r="X556" s="498"/>
    </row>
    <row r="557" spans="1:29" x14ac:dyDescent="0.2">
      <c r="C557" s="18"/>
      <c r="D557" s="23"/>
      <c r="E557" s="18"/>
      <c r="F557" s="24"/>
      <c r="G557" s="23"/>
      <c r="H557" s="5"/>
      <c r="I557" s="86"/>
      <c r="J557" s="96"/>
      <c r="K557" s="95"/>
      <c r="L557" s="95"/>
      <c r="M557" s="92"/>
      <c r="N557" s="92"/>
      <c r="Q557" s="101"/>
      <c r="R557" s="101"/>
      <c r="S557" s="101"/>
      <c r="T557" s="101"/>
      <c r="U557" s="101"/>
      <c r="V557" s="187"/>
      <c r="W557" s="415"/>
      <c r="X557" s="498"/>
    </row>
    <row r="558" spans="1:29" x14ac:dyDescent="0.2">
      <c r="A558" s="107"/>
      <c r="B558" s="106" t="s">
        <v>184</v>
      </c>
      <c r="C558" s="49"/>
      <c r="D558" s="82"/>
      <c r="E558" s="49"/>
      <c r="F558" s="130"/>
      <c r="G558" s="159"/>
      <c r="H558" s="105"/>
      <c r="I558" s="105" t="s">
        <v>79</v>
      </c>
      <c r="J558" s="104"/>
      <c r="K558" s="103">
        <f>SUM(K559:K565)</f>
        <v>0</v>
      </c>
      <c r="L558" s="103">
        <f>SUM(L559:L565)</f>
        <v>0</v>
      </c>
      <c r="M558" s="158">
        <f>SUM(M559:M565)</f>
        <v>0</v>
      </c>
      <c r="N558" s="158">
        <f>SUM(N559:N565)</f>
        <v>0</v>
      </c>
      <c r="O558" s="110"/>
      <c r="Q558" s="101"/>
      <c r="R558" s="101"/>
      <c r="S558" s="101"/>
      <c r="T558" s="101"/>
      <c r="U558" s="101"/>
      <c r="V558" s="187"/>
      <c r="W558" s="415"/>
      <c r="X558" s="498"/>
    </row>
    <row r="559" spans="1:29" x14ac:dyDescent="0.2">
      <c r="A559" s="12">
        <v>7700</v>
      </c>
      <c r="B559" s="9" t="s">
        <v>183</v>
      </c>
      <c r="C559" s="18"/>
      <c r="D559" s="23"/>
      <c r="E559" s="18"/>
      <c r="F559" s="24"/>
      <c r="G559" s="156"/>
      <c r="H559" s="5"/>
      <c r="J559" s="96"/>
      <c r="K559" s="95"/>
      <c r="L559" s="95">
        <v>0</v>
      </c>
      <c r="M559" s="92">
        <f>K559+L559</f>
        <v>0</v>
      </c>
      <c r="N559" s="92"/>
      <c r="X559" s="498"/>
    </row>
    <row r="560" spans="1:29" x14ac:dyDescent="0.2">
      <c r="A560" s="12">
        <f>A559+1</f>
        <v>7701</v>
      </c>
      <c r="B560" s="9" t="s">
        <v>182</v>
      </c>
      <c r="C560" s="18"/>
      <c r="D560" s="23"/>
      <c r="E560" s="18"/>
      <c r="F560" s="24"/>
      <c r="G560" s="156"/>
      <c r="H560" s="5"/>
      <c r="J560" s="96"/>
      <c r="K560" s="95"/>
      <c r="L560" s="95">
        <v>0</v>
      </c>
      <c r="M560" s="92">
        <f>K560+L560</f>
        <v>0</v>
      </c>
      <c r="N560" s="92"/>
      <c r="X560" s="498"/>
    </row>
    <row r="561" spans="1:29" x14ac:dyDescent="0.2">
      <c r="A561" s="12">
        <f>A560+1</f>
        <v>7702</v>
      </c>
      <c r="B561" s="9" t="s">
        <v>181</v>
      </c>
      <c r="C561" s="18"/>
      <c r="D561" s="23"/>
      <c r="E561" s="18"/>
      <c r="F561" s="24"/>
      <c r="G561" s="156"/>
      <c r="H561" s="5"/>
      <c r="I561" s="86"/>
      <c r="J561" s="96"/>
      <c r="K561" s="95"/>
      <c r="L561" s="95">
        <v>0</v>
      </c>
      <c r="M561" s="92">
        <f>K561+L561</f>
        <v>0</v>
      </c>
      <c r="N561" s="92"/>
      <c r="X561" s="498"/>
    </row>
    <row r="562" spans="1:29" x14ac:dyDescent="0.2">
      <c r="A562" s="12">
        <f>A561+1</f>
        <v>7703</v>
      </c>
      <c r="B562" s="9" t="s">
        <v>180</v>
      </c>
      <c r="C562" s="18"/>
      <c r="D562" s="23"/>
      <c r="E562" s="18"/>
      <c r="F562" s="24"/>
      <c r="G562" s="156"/>
      <c r="H562" s="5"/>
      <c r="I562" s="86"/>
      <c r="J562" s="96"/>
      <c r="K562" s="95"/>
      <c r="L562" s="95">
        <v>0</v>
      </c>
      <c r="M562" s="92">
        <f>K562+L562</f>
        <v>0</v>
      </c>
      <c r="N562" s="92"/>
      <c r="X562" s="498"/>
    </row>
    <row r="563" spans="1:29" x14ac:dyDescent="0.2">
      <c r="A563" s="12">
        <f>A562+1</f>
        <v>7704</v>
      </c>
      <c r="B563" s="9" t="s">
        <v>179</v>
      </c>
      <c r="C563" s="18"/>
      <c r="D563" s="23"/>
      <c r="E563" s="18"/>
      <c r="F563" s="24"/>
      <c r="G563" s="156"/>
      <c r="H563" s="5"/>
      <c r="I563" s="86"/>
      <c r="J563" s="96"/>
      <c r="K563" s="95"/>
      <c r="L563" s="95">
        <v>0</v>
      </c>
      <c r="M563" s="92">
        <f>K563+L563</f>
        <v>0</v>
      </c>
      <c r="N563" s="92"/>
      <c r="X563" s="498"/>
    </row>
    <row r="564" spans="1:29" x14ac:dyDescent="0.2">
      <c r="A564" s="12">
        <v>7705</v>
      </c>
      <c r="B564" s="9" t="s">
        <v>178</v>
      </c>
      <c r="C564" s="18"/>
      <c r="D564" s="23"/>
      <c r="E564" s="18"/>
      <c r="F564" s="24"/>
      <c r="G564" s="156"/>
      <c r="H564" s="5"/>
      <c r="I564" s="86"/>
      <c r="J564" s="96"/>
      <c r="K564" s="95"/>
      <c r="L564" s="95"/>
      <c r="M564" s="92"/>
      <c r="N564" s="92"/>
      <c r="X564" s="498"/>
    </row>
    <row r="565" spans="1:29" x14ac:dyDescent="0.2">
      <c r="C565" s="18"/>
      <c r="D565" s="23"/>
      <c r="E565" s="18"/>
      <c r="F565" s="24"/>
      <c r="G565" s="155"/>
      <c r="H565" s="5"/>
      <c r="I565" s="86"/>
      <c r="J565" s="96"/>
      <c r="K565" s="95"/>
      <c r="L565" s="95"/>
      <c r="M565" s="92">
        <f>K565+L565</f>
        <v>0</v>
      </c>
      <c r="N565" s="92"/>
      <c r="X565" s="498"/>
    </row>
    <row r="566" spans="1:29" x14ac:dyDescent="0.2">
      <c r="C566" s="18"/>
      <c r="D566" s="189"/>
      <c r="E566" s="154"/>
      <c r="F566" s="152"/>
      <c r="G566" s="188"/>
      <c r="H566" s="130"/>
      <c r="I566" s="130" t="s">
        <v>177</v>
      </c>
      <c r="J566" s="150"/>
      <c r="K566" s="149">
        <f>K501+K510+K518+K526+K534+K542+K558</f>
        <v>0</v>
      </c>
      <c r="L566" s="149">
        <f>L501+L510+L518+L526+L534+L542+L558</f>
        <v>0</v>
      </c>
      <c r="M566" s="149">
        <f>M501+M510+M518+M526+M534+M542+M558</f>
        <v>0</v>
      </c>
      <c r="N566" s="149">
        <f>N501+N510+N518+N526+N534+N542+N558</f>
        <v>0</v>
      </c>
      <c r="Q566" s="101"/>
      <c r="R566" s="101"/>
      <c r="S566" s="101"/>
      <c r="T566" s="101"/>
      <c r="U566" s="101"/>
      <c r="V566" s="187"/>
      <c r="W566" s="415"/>
      <c r="X566" s="498"/>
    </row>
    <row r="567" spans="1:29" ht="17" thickBot="1" x14ac:dyDescent="0.25">
      <c r="C567" s="18"/>
      <c r="D567" s="23"/>
      <c r="E567" s="18"/>
      <c r="F567" s="24"/>
      <c r="H567" s="5"/>
      <c r="I567" s="86"/>
      <c r="J567" s="94"/>
      <c r="K567" s="187"/>
      <c r="L567" s="187"/>
      <c r="M567" s="7"/>
      <c r="N567" s="186"/>
      <c r="Q567" s="101"/>
      <c r="R567" s="101"/>
      <c r="S567" s="101"/>
      <c r="T567" s="101"/>
      <c r="U567" s="101"/>
      <c r="V567" s="187"/>
      <c r="W567" s="415"/>
      <c r="X567" s="498"/>
    </row>
    <row r="568" spans="1:29" ht="40" x14ac:dyDescent="0.2">
      <c r="A568" s="185" t="s">
        <v>176</v>
      </c>
      <c r="B568" s="184" t="s">
        <v>175</v>
      </c>
      <c r="C568" s="182"/>
      <c r="D568" s="183"/>
      <c r="E568" s="182"/>
      <c r="F568" s="181"/>
      <c r="G568" s="180"/>
      <c r="H568" s="179"/>
      <c r="I568" s="178"/>
      <c r="J568" s="177"/>
      <c r="K568" s="176" t="s">
        <v>38</v>
      </c>
      <c r="L568" s="175" t="s">
        <v>37</v>
      </c>
      <c r="M568" s="174" t="s">
        <v>36</v>
      </c>
      <c r="N568" s="173" t="s">
        <v>520</v>
      </c>
      <c r="Q568" s="101"/>
      <c r="R568" s="101"/>
      <c r="S568" s="101"/>
      <c r="T568" s="101"/>
      <c r="U568" s="101"/>
      <c r="V568" s="187"/>
      <c r="W568" s="415"/>
      <c r="X568" s="498"/>
    </row>
    <row r="569" spans="1:29" x14ac:dyDescent="0.2">
      <c r="A569" s="107"/>
      <c r="B569" s="106" t="s">
        <v>174</v>
      </c>
      <c r="C569" s="49"/>
      <c r="D569" s="82"/>
      <c r="E569" s="49"/>
      <c r="F569" s="130"/>
      <c r="G569" s="47"/>
      <c r="H569" s="105"/>
      <c r="I569" s="105" t="s">
        <v>79</v>
      </c>
      <c r="J569" s="104"/>
      <c r="K569" s="103">
        <f>SUM(K570:K574)</f>
        <v>0</v>
      </c>
      <c r="L569" s="103">
        <f>SUM(L570:L574)</f>
        <v>0</v>
      </c>
      <c r="M569" s="158">
        <f>SUM(M570:M574)</f>
        <v>0</v>
      </c>
      <c r="N569" s="158">
        <f>SUM(N570:N574)</f>
        <v>0</v>
      </c>
      <c r="O569" s="110"/>
      <c r="Q569" s="101"/>
      <c r="R569" s="101"/>
      <c r="S569" s="101"/>
      <c r="T569" s="101"/>
      <c r="U569" s="101"/>
      <c r="V569" s="187"/>
      <c r="W569" s="415"/>
      <c r="X569" s="498"/>
    </row>
    <row r="570" spans="1:29" x14ac:dyDescent="0.2">
      <c r="A570" s="12">
        <v>8100</v>
      </c>
      <c r="B570" s="9" t="s">
        <v>173</v>
      </c>
      <c r="C570" s="18"/>
      <c r="D570" s="23"/>
      <c r="E570" s="18"/>
      <c r="F570" s="157">
        <v>0</v>
      </c>
      <c r="G570" s="156" t="s">
        <v>172</v>
      </c>
      <c r="H570" s="5">
        <v>0</v>
      </c>
      <c r="I570" s="86"/>
      <c r="J570" s="96"/>
      <c r="K570" s="95"/>
      <c r="L570" s="95">
        <f>F570*H570</f>
        <v>0</v>
      </c>
      <c r="M570" s="92">
        <f>K570+L570</f>
        <v>0</v>
      </c>
      <c r="N570" s="92"/>
      <c r="Q570" s="101"/>
      <c r="R570" s="101"/>
      <c r="S570" s="101"/>
      <c r="T570" s="101"/>
      <c r="U570" s="101"/>
      <c r="V570" s="187"/>
      <c r="W570" s="415"/>
      <c r="X570" s="506" t="s">
        <v>605</v>
      </c>
      <c r="Y570" s="525"/>
      <c r="Z570" s="510"/>
      <c r="AA570" s="190"/>
      <c r="AB570" s="190"/>
      <c r="AC570" s="510"/>
    </row>
    <row r="571" spans="1:29" x14ac:dyDescent="0.2">
      <c r="A571" s="12">
        <v>8101</v>
      </c>
      <c r="B571" s="9" t="s">
        <v>171</v>
      </c>
      <c r="C571" s="18"/>
      <c r="D571" s="23"/>
      <c r="E571" s="18"/>
      <c r="F571" s="172">
        <f>$G$20+5</f>
        <v>5</v>
      </c>
      <c r="G571" s="156" t="s">
        <v>169</v>
      </c>
      <c r="H571" s="5">
        <v>0</v>
      </c>
      <c r="I571" s="86"/>
      <c r="J571" s="96"/>
      <c r="K571" s="95"/>
      <c r="L571" s="95">
        <f>F571*H571</f>
        <v>0</v>
      </c>
      <c r="M571" s="92">
        <f>K571+L571</f>
        <v>0</v>
      </c>
      <c r="N571" s="92"/>
      <c r="Q571" s="101"/>
      <c r="R571" s="101"/>
      <c r="S571" s="101"/>
      <c r="T571" s="101"/>
      <c r="U571" s="101"/>
      <c r="V571" s="187"/>
      <c r="W571" s="415"/>
      <c r="X571" s="503" t="s">
        <v>606</v>
      </c>
      <c r="Y571" s="526"/>
      <c r="Z571" s="242"/>
      <c r="AA571" s="527"/>
      <c r="AB571" s="527"/>
      <c r="AC571" s="242"/>
    </row>
    <row r="572" spans="1:29" x14ac:dyDescent="0.2">
      <c r="A572" s="12">
        <v>8102</v>
      </c>
      <c r="B572" s="9" t="s">
        <v>170</v>
      </c>
      <c r="C572" s="18"/>
      <c r="D572" s="23"/>
      <c r="E572" s="18"/>
      <c r="F572" s="24">
        <v>0</v>
      </c>
      <c r="G572" s="156" t="s">
        <v>169</v>
      </c>
      <c r="H572" s="5">
        <v>0</v>
      </c>
      <c r="I572" s="86"/>
      <c r="J572" s="96"/>
      <c r="K572" s="95"/>
      <c r="L572" s="95">
        <f>F572*H572</f>
        <v>0</v>
      </c>
      <c r="M572" s="92">
        <f>K572+L572</f>
        <v>0</v>
      </c>
      <c r="N572" s="92"/>
      <c r="Q572" s="101"/>
      <c r="R572" s="101"/>
      <c r="S572" s="101"/>
      <c r="T572" s="101"/>
      <c r="U572" s="101"/>
      <c r="V572" s="187"/>
      <c r="W572" s="415"/>
      <c r="X572" s="498"/>
    </row>
    <row r="573" spans="1:29" x14ac:dyDescent="0.2">
      <c r="A573" s="12">
        <v>8103</v>
      </c>
      <c r="C573" s="18"/>
      <c r="D573" s="171"/>
      <c r="E573" s="18"/>
      <c r="F573" s="24"/>
      <c r="G573" s="156"/>
      <c r="H573" s="5"/>
      <c r="I573" s="86"/>
      <c r="J573" s="96"/>
      <c r="K573" s="95"/>
      <c r="L573" s="95"/>
      <c r="M573" s="92">
        <f>K573+L573</f>
        <v>0</v>
      </c>
      <c r="N573" s="92"/>
      <c r="Q573" s="101"/>
      <c r="R573" s="101"/>
      <c r="S573" s="101"/>
      <c r="T573" s="101"/>
      <c r="U573" s="101"/>
      <c r="V573" s="187"/>
      <c r="W573" s="415"/>
      <c r="X573" s="498"/>
    </row>
    <row r="574" spans="1:29" x14ac:dyDescent="0.2">
      <c r="C574" s="18"/>
      <c r="D574" s="23"/>
      <c r="E574" s="18"/>
      <c r="F574" s="24"/>
      <c r="G574" s="170"/>
      <c r="H574" s="15"/>
      <c r="I574" s="169"/>
      <c r="J574" s="86"/>
      <c r="K574" s="168"/>
      <c r="L574" s="168"/>
      <c r="M574" s="108"/>
      <c r="N574" s="108"/>
      <c r="Q574" s="101"/>
      <c r="R574" s="101"/>
      <c r="S574" s="101"/>
      <c r="T574" s="101"/>
      <c r="U574" s="101"/>
      <c r="V574" s="187"/>
      <c r="W574" s="415"/>
      <c r="X574" s="637" t="s">
        <v>607</v>
      </c>
      <c r="Y574" s="638"/>
      <c r="Z574" s="638"/>
      <c r="AA574" s="638"/>
      <c r="AB574" s="638"/>
      <c r="AC574" s="638"/>
    </row>
    <row r="575" spans="1:29" x14ac:dyDescent="0.2">
      <c r="A575" s="107"/>
      <c r="B575" s="106" t="s">
        <v>168</v>
      </c>
      <c r="C575" s="49"/>
      <c r="D575" s="82"/>
      <c r="E575" s="49"/>
      <c r="F575" s="50"/>
      <c r="G575" s="82"/>
      <c r="H575" s="105"/>
      <c r="I575" s="105" t="s">
        <v>79</v>
      </c>
      <c r="J575" s="104"/>
      <c r="K575" s="103">
        <f>SUM(K576:K607)</f>
        <v>0</v>
      </c>
      <c r="L575" s="103">
        <f>SUM(L576:L607)</f>
        <v>0</v>
      </c>
      <c r="M575" s="103">
        <f>SUM(M576:M607)</f>
        <v>0</v>
      </c>
      <c r="N575" s="103">
        <f>SUM(N576:N607)</f>
        <v>0</v>
      </c>
      <c r="Q575" s="101"/>
      <c r="R575" s="101"/>
      <c r="S575" s="101"/>
      <c r="T575" s="101"/>
      <c r="U575" s="101"/>
      <c r="V575" s="187"/>
      <c r="W575" s="415"/>
      <c r="X575" s="639"/>
      <c r="Y575" s="638"/>
      <c r="Z575" s="638"/>
      <c r="AA575" s="638"/>
      <c r="AB575" s="638"/>
      <c r="AC575" s="638"/>
    </row>
    <row r="576" spans="1:29" x14ac:dyDescent="0.2">
      <c r="A576" s="12">
        <v>8200</v>
      </c>
      <c r="B576" s="9" t="s">
        <v>167</v>
      </c>
      <c r="C576" s="18"/>
      <c r="D576" s="23"/>
      <c r="E576" s="18"/>
      <c r="F576" s="157">
        <v>0</v>
      </c>
      <c r="G576" s="155" t="s">
        <v>108</v>
      </c>
      <c r="H576" s="5">
        <v>0</v>
      </c>
      <c r="I576" s="73"/>
      <c r="J576" s="96"/>
      <c r="K576" s="95"/>
      <c r="L576" s="95">
        <f t="shared" ref="L576:L588" si="89">F576*H576</f>
        <v>0</v>
      </c>
      <c r="M576" s="92">
        <f t="shared" ref="M576:M605" si="90">K576+L576</f>
        <v>0</v>
      </c>
      <c r="N576" s="92"/>
      <c r="X576" s="506" t="s">
        <v>605</v>
      </c>
      <c r="Y576" s="525"/>
      <c r="Z576" s="510"/>
      <c r="AA576" s="190"/>
      <c r="AB576" s="190"/>
      <c r="AC576" s="510"/>
    </row>
    <row r="577" spans="1:29" x14ac:dyDescent="0.2">
      <c r="A577" s="12">
        <f t="shared" ref="A577:A605" si="91">A576+1</f>
        <v>8201</v>
      </c>
      <c r="B577" s="9" t="s">
        <v>166</v>
      </c>
      <c r="C577" s="9"/>
      <c r="D577" s="9"/>
      <c r="E577" s="9"/>
      <c r="F577" s="100">
        <f>$G$20</f>
        <v>0</v>
      </c>
      <c r="G577" s="155" t="s">
        <v>165</v>
      </c>
      <c r="H577" s="5">
        <v>0</v>
      </c>
      <c r="I577" s="73"/>
      <c r="J577" s="96"/>
      <c r="K577" s="95"/>
      <c r="L577" s="95">
        <f t="shared" si="89"/>
        <v>0</v>
      </c>
      <c r="M577" s="92">
        <f t="shared" si="90"/>
        <v>0</v>
      </c>
      <c r="N577" s="92"/>
      <c r="X577" s="503" t="s">
        <v>608</v>
      </c>
      <c r="Y577" s="526"/>
      <c r="Z577" s="242"/>
      <c r="AA577" s="527"/>
      <c r="AB577" s="527"/>
      <c r="AC577" s="242"/>
    </row>
    <row r="578" spans="1:29" x14ac:dyDescent="0.2">
      <c r="A578" s="12">
        <f t="shared" si="91"/>
        <v>8202</v>
      </c>
      <c r="B578" s="9" t="s">
        <v>164</v>
      </c>
      <c r="C578" s="18"/>
      <c r="D578" s="23"/>
      <c r="E578" s="18"/>
      <c r="F578" s="17"/>
      <c r="G578" s="155" t="s">
        <v>108</v>
      </c>
      <c r="H578" s="5">
        <v>0</v>
      </c>
      <c r="I578" s="73"/>
      <c r="J578" s="96"/>
      <c r="K578" s="95"/>
      <c r="L578" s="95">
        <f t="shared" si="89"/>
        <v>0</v>
      </c>
      <c r="M578" s="92">
        <f t="shared" si="90"/>
        <v>0</v>
      </c>
      <c r="N578" s="92"/>
      <c r="X578" s="498"/>
    </row>
    <row r="579" spans="1:29" x14ac:dyDescent="0.2">
      <c r="A579" s="12">
        <f t="shared" si="91"/>
        <v>8203</v>
      </c>
      <c r="B579" s="9" t="s">
        <v>163</v>
      </c>
      <c r="C579" s="18"/>
      <c r="D579" s="23"/>
      <c r="E579" s="18"/>
      <c r="F579" s="17"/>
      <c r="G579" s="155" t="s">
        <v>125</v>
      </c>
      <c r="H579" s="5">
        <v>0</v>
      </c>
      <c r="I579" s="73"/>
      <c r="J579" s="96"/>
      <c r="K579" s="95"/>
      <c r="L579" s="95">
        <f t="shared" si="89"/>
        <v>0</v>
      </c>
      <c r="M579" s="92">
        <f t="shared" si="90"/>
        <v>0</v>
      </c>
      <c r="N579" s="92"/>
      <c r="X579" s="498"/>
    </row>
    <row r="580" spans="1:29" x14ac:dyDescent="0.2">
      <c r="A580" s="12">
        <f t="shared" si="91"/>
        <v>8204</v>
      </c>
      <c r="B580" s="9" t="s">
        <v>162</v>
      </c>
      <c r="C580" s="18"/>
      <c r="D580" s="23"/>
      <c r="E580" s="18"/>
      <c r="F580" s="167">
        <v>0</v>
      </c>
      <c r="G580" s="155" t="s">
        <v>136</v>
      </c>
      <c r="H580" s="5">
        <v>0</v>
      </c>
      <c r="I580" s="73"/>
      <c r="J580" s="96"/>
      <c r="K580" s="95"/>
      <c r="L580" s="95">
        <f t="shared" si="89"/>
        <v>0</v>
      </c>
      <c r="M580" s="92">
        <f t="shared" si="90"/>
        <v>0</v>
      </c>
      <c r="N580" s="92"/>
      <c r="X580" s="575" t="s">
        <v>609</v>
      </c>
      <c r="Y580" s="576"/>
      <c r="Z580" s="577"/>
      <c r="AA580" s="578"/>
      <c r="AB580" s="578"/>
      <c r="AC580" s="577"/>
    </row>
    <row r="581" spans="1:29" x14ac:dyDescent="0.2">
      <c r="A581" s="12">
        <f t="shared" si="91"/>
        <v>8205</v>
      </c>
      <c r="B581" s="9" t="s">
        <v>161</v>
      </c>
      <c r="C581" s="18"/>
      <c r="D581" s="23"/>
      <c r="E581" s="18"/>
      <c r="F581" s="157">
        <v>0</v>
      </c>
      <c r="G581" s="155" t="s">
        <v>108</v>
      </c>
      <c r="H581" s="5">
        <v>0</v>
      </c>
      <c r="I581" s="73"/>
      <c r="J581" s="96"/>
      <c r="K581" s="95"/>
      <c r="L581" s="95">
        <f t="shared" si="89"/>
        <v>0</v>
      </c>
      <c r="M581" s="92">
        <f t="shared" si="90"/>
        <v>0</v>
      </c>
      <c r="N581" s="92"/>
      <c r="X581" s="498"/>
    </row>
    <row r="582" spans="1:29" x14ac:dyDescent="0.2">
      <c r="A582" s="12">
        <f t="shared" si="91"/>
        <v>8206</v>
      </c>
      <c r="B582" s="9" t="s">
        <v>160</v>
      </c>
      <c r="C582" s="18"/>
      <c r="D582" s="23"/>
      <c r="E582" s="18"/>
      <c r="F582" s="167">
        <v>0</v>
      </c>
      <c r="G582" s="155" t="s">
        <v>159</v>
      </c>
      <c r="H582" s="5">
        <v>0</v>
      </c>
      <c r="I582" s="73"/>
      <c r="J582" s="96"/>
      <c r="K582" s="95"/>
      <c r="L582" s="95">
        <f t="shared" si="89"/>
        <v>0</v>
      </c>
      <c r="M582" s="92">
        <f t="shared" si="90"/>
        <v>0</v>
      </c>
      <c r="N582" s="92"/>
      <c r="X582" s="498"/>
    </row>
    <row r="583" spans="1:29" x14ac:dyDescent="0.2">
      <c r="A583" s="12">
        <f t="shared" si="91"/>
        <v>8207</v>
      </c>
      <c r="B583" s="9" t="s">
        <v>158</v>
      </c>
      <c r="C583" s="18"/>
      <c r="D583" s="23"/>
      <c r="E583" s="18"/>
      <c r="F583" s="100">
        <f>$G$20</f>
        <v>0</v>
      </c>
      <c r="G583" s="155" t="s">
        <v>111</v>
      </c>
      <c r="H583" s="5">
        <v>0</v>
      </c>
      <c r="I583" s="73"/>
      <c r="J583" s="96"/>
      <c r="K583" s="95"/>
      <c r="L583" s="95">
        <f t="shared" si="89"/>
        <v>0</v>
      </c>
      <c r="M583" s="92">
        <f t="shared" si="90"/>
        <v>0</v>
      </c>
      <c r="N583" s="92"/>
      <c r="X583" s="498"/>
    </row>
    <row r="584" spans="1:29" x14ac:dyDescent="0.2">
      <c r="A584" s="12">
        <f t="shared" si="91"/>
        <v>8208</v>
      </c>
      <c r="B584" s="9" t="s">
        <v>157</v>
      </c>
      <c r="C584" s="18"/>
      <c r="D584" s="23"/>
      <c r="E584" s="18"/>
      <c r="F584" s="17"/>
      <c r="G584" s="163" t="s">
        <v>136</v>
      </c>
      <c r="H584" s="5">
        <v>0</v>
      </c>
      <c r="I584" s="73"/>
      <c r="J584" s="96"/>
      <c r="K584" s="95"/>
      <c r="L584" s="95">
        <f t="shared" si="89"/>
        <v>0</v>
      </c>
      <c r="M584" s="92">
        <f t="shared" si="90"/>
        <v>0</v>
      </c>
      <c r="N584" s="92"/>
      <c r="X584" s="498"/>
    </row>
    <row r="585" spans="1:29" x14ac:dyDescent="0.2">
      <c r="A585" s="12">
        <f t="shared" si="91"/>
        <v>8209</v>
      </c>
      <c r="B585" s="9" t="s">
        <v>156</v>
      </c>
      <c r="C585" s="18"/>
      <c r="D585" s="23"/>
      <c r="E585" s="18"/>
      <c r="F585" s="167">
        <v>0</v>
      </c>
      <c r="G585" s="163" t="s">
        <v>136</v>
      </c>
      <c r="H585" s="5">
        <v>0</v>
      </c>
      <c r="I585" s="73"/>
      <c r="J585" s="96"/>
      <c r="K585" s="95"/>
      <c r="L585" s="95">
        <f t="shared" si="89"/>
        <v>0</v>
      </c>
      <c r="M585" s="92">
        <f t="shared" si="90"/>
        <v>0</v>
      </c>
      <c r="N585" s="92"/>
      <c r="X585" s="498"/>
    </row>
    <row r="586" spans="1:29" x14ac:dyDescent="0.2">
      <c r="A586" s="12">
        <f t="shared" si="91"/>
        <v>8210</v>
      </c>
      <c r="B586" s="9" t="s">
        <v>155</v>
      </c>
      <c r="C586" s="18"/>
      <c r="D586" s="23"/>
      <c r="E586" s="18"/>
      <c r="F586" s="100">
        <f>$G$20</f>
        <v>0</v>
      </c>
      <c r="G586" s="155" t="s">
        <v>111</v>
      </c>
      <c r="H586" s="5">
        <v>0</v>
      </c>
      <c r="I586" s="73"/>
      <c r="J586" s="96"/>
      <c r="K586" s="95"/>
      <c r="L586" s="95">
        <f t="shared" si="89"/>
        <v>0</v>
      </c>
      <c r="M586" s="92">
        <f t="shared" si="90"/>
        <v>0</v>
      </c>
      <c r="N586" s="92"/>
      <c r="X586" s="498"/>
    </row>
    <row r="587" spans="1:29" x14ac:dyDescent="0.2">
      <c r="A587" s="12">
        <f t="shared" si="91"/>
        <v>8211</v>
      </c>
      <c r="B587" s="9" t="s">
        <v>154</v>
      </c>
      <c r="C587" s="18"/>
      <c r="D587" s="23"/>
      <c r="E587" s="18"/>
      <c r="F587" s="17"/>
      <c r="G587" s="163" t="s">
        <v>125</v>
      </c>
      <c r="H587" s="5">
        <v>0</v>
      </c>
      <c r="I587" s="73"/>
      <c r="J587" s="96"/>
      <c r="K587" s="95"/>
      <c r="L587" s="95">
        <f t="shared" si="89"/>
        <v>0</v>
      </c>
      <c r="M587" s="92">
        <f t="shared" si="90"/>
        <v>0</v>
      </c>
      <c r="N587" s="92"/>
      <c r="X587" s="498"/>
    </row>
    <row r="588" spans="1:29" x14ac:dyDescent="0.2">
      <c r="A588" s="12">
        <f t="shared" si="91"/>
        <v>8212</v>
      </c>
      <c r="B588" s="9" t="s">
        <v>153</v>
      </c>
      <c r="C588" s="18"/>
      <c r="D588" s="23"/>
      <c r="E588" s="18"/>
      <c r="F588" s="17"/>
      <c r="G588" s="155" t="s">
        <v>111</v>
      </c>
      <c r="H588" s="5">
        <v>0</v>
      </c>
      <c r="I588" s="73"/>
      <c r="J588" s="96"/>
      <c r="K588" s="95"/>
      <c r="L588" s="95">
        <f t="shared" si="89"/>
        <v>0</v>
      </c>
      <c r="M588" s="92">
        <f t="shared" si="90"/>
        <v>0</v>
      </c>
      <c r="N588" s="92"/>
      <c r="X588" s="498"/>
    </row>
    <row r="589" spans="1:29" x14ac:dyDescent="0.2">
      <c r="A589" s="12">
        <f t="shared" si="91"/>
        <v>8213</v>
      </c>
      <c r="B589" s="9" t="s">
        <v>152</v>
      </c>
      <c r="C589" s="18"/>
      <c r="D589" s="23"/>
      <c r="E589" s="18"/>
      <c r="F589" s="17"/>
      <c r="G589" s="166"/>
      <c r="H589" s="5"/>
      <c r="I589" s="73"/>
      <c r="J589" s="96"/>
      <c r="K589" s="95"/>
      <c r="L589" s="95">
        <v>0</v>
      </c>
      <c r="M589" s="92">
        <f t="shared" si="90"/>
        <v>0</v>
      </c>
      <c r="N589" s="92"/>
      <c r="X589" s="498"/>
    </row>
    <row r="590" spans="1:29" x14ac:dyDescent="0.2">
      <c r="A590" s="12">
        <f t="shared" si="91"/>
        <v>8214</v>
      </c>
      <c r="B590" s="9" t="s">
        <v>151</v>
      </c>
      <c r="C590" s="18"/>
      <c r="D590" s="23"/>
      <c r="E590" s="18"/>
      <c r="F590" s="17"/>
      <c r="G590" s="166"/>
      <c r="H590" s="5"/>
      <c r="I590" s="73"/>
      <c r="J590" s="96"/>
      <c r="K590" s="95"/>
      <c r="L590" s="95">
        <v>0</v>
      </c>
      <c r="M590" s="92">
        <f t="shared" si="90"/>
        <v>0</v>
      </c>
      <c r="N590" s="92"/>
      <c r="X590" s="596" t="s">
        <v>610</v>
      </c>
      <c r="Z590" s="597"/>
      <c r="AA590" s="499"/>
      <c r="AB590" s="499"/>
    </row>
    <row r="591" spans="1:29" x14ac:dyDescent="0.2">
      <c r="A591" s="12">
        <f t="shared" si="91"/>
        <v>8215</v>
      </c>
      <c r="B591" s="9" t="s">
        <v>150</v>
      </c>
      <c r="C591" s="18"/>
      <c r="D591" s="23"/>
      <c r="E591" s="18"/>
      <c r="F591" s="157">
        <v>0</v>
      </c>
      <c r="G591" s="163" t="s">
        <v>108</v>
      </c>
      <c r="H591" s="5">
        <v>0</v>
      </c>
      <c r="I591" s="73"/>
      <c r="J591" s="96"/>
      <c r="K591" s="95"/>
      <c r="L591" s="95">
        <f t="shared" ref="L591:L604" si="92">F591*H591</f>
        <v>0</v>
      </c>
      <c r="M591" s="92">
        <f t="shared" si="90"/>
        <v>0</v>
      </c>
      <c r="N591" s="92"/>
      <c r="X591" s="506" t="s">
        <v>611</v>
      </c>
      <c r="Y591" s="525"/>
      <c r="Z591" s="510"/>
      <c r="AA591" s="190"/>
      <c r="AB591" s="190"/>
      <c r="AC591" s="510"/>
    </row>
    <row r="592" spans="1:29" x14ac:dyDescent="0.2">
      <c r="A592" s="12">
        <f t="shared" si="91"/>
        <v>8216</v>
      </c>
      <c r="B592" s="9" t="s">
        <v>149</v>
      </c>
      <c r="C592" s="18"/>
      <c r="D592" s="23"/>
      <c r="E592" s="18"/>
      <c r="F592" s="157">
        <v>0</v>
      </c>
      <c r="G592" s="163" t="s">
        <v>108</v>
      </c>
      <c r="H592" s="5">
        <v>0</v>
      </c>
      <c r="I592" s="73"/>
      <c r="J592" s="96"/>
      <c r="K592" s="95"/>
      <c r="L592" s="95">
        <f t="shared" si="92"/>
        <v>0</v>
      </c>
      <c r="M592" s="92">
        <f t="shared" si="90"/>
        <v>0</v>
      </c>
      <c r="N592" s="92"/>
      <c r="X592" s="506" t="s">
        <v>611</v>
      </c>
      <c r="Y592" s="525"/>
      <c r="Z592" s="510"/>
      <c r="AA592" s="190"/>
      <c r="AB592" s="190"/>
      <c r="AC592" s="510"/>
    </row>
    <row r="593" spans="1:29" x14ac:dyDescent="0.2">
      <c r="A593" s="12">
        <f t="shared" si="91"/>
        <v>8217</v>
      </c>
      <c r="B593" s="9" t="s">
        <v>148</v>
      </c>
      <c r="C593" s="18"/>
      <c r="D593" s="23"/>
      <c r="E593" s="18"/>
      <c r="F593" s="157">
        <v>0</v>
      </c>
      <c r="G593" s="163" t="s">
        <v>108</v>
      </c>
      <c r="H593" s="5">
        <v>0</v>
      </c>
      <c r="I593" s="73"/>
      <c r="J593" s="96"/>
      <c r="K593" s="95"/>
      <c r="L593" s="95">
        <f t="shared" si="92"/>
        <v>0</v>
      </c>
      <c r="M593" s="92">
        <f t="shared" si="90"/>
        <v>0</v>
      </c>
      <c r="N593" s="92"/>
      <c r="X593" s="506" t="s">
        <v>611</v>
      </c>
      <c r="Y593" s="525"/>
      <c r="Z593" s="510"/>
      <c r="AA593" s="190"/>
      <c r="AB593" s="190"/>
      <c r="AC593" s="510"/>
    </row>
    <row r="594" spans="1:29" x14ac:dyDescent="0.2">
      <c r="A594" s="12">
        <f t="shared" si="91"/>
        <v>8218</v>
      </c>
      <c r="B594" s="9" t="s">
        <v>129</v>
      </c>
      <c r="C594" s="18"/>
      <c r="D594" s="23"/>
      <c r="E594" s="18"/>
      <c r="F594" s="157">
        <v>0</v>
      </c>
      <c r="G594" s="163" t="s">
        <v>108</v>
      </c>
      <c r="H594" s="5">
        <v>0</v>
      </c>
      <c r="I594" s="73"/>
      <c r="J594" s="96"/>
      <c r="K594" s="95"/>
      <c r="L594" s="95">
        <f t="shared" si="92"/>
        <v>0</v>
      </c>
      <c r="M594" s="92">
        <f t="shared" si="90"/>
        <v>0</v>
      </c>
      <c r="N594" s="92"/>
      <c r="X594" s="506" t="s">
        <v>611</v>
      </c>
      <c r="Y594" s="525"/>
      <c r="Z594" s="510"/>
      <c r="AA594" s="190"/>
      <c r="AB594" s="190"/>
      <c r="AC594" s="510"/>
    </row>
    <row r="595" spans="1:29" x14ac:dyDescent="0.2">
      <c r="A595" s="12">
        <f t="shared" si="91"/>
        <v>8219</v>
      </c>
      <c r="B595" s="9" t="s">
        <v>147</v>
      </c>
      <c r="C595" s="18"/>
      <c r="D595" s="23"/>
      <c r="E595" s="18"/>
      <c r="F595" s="17"/>
      <c r="G595" s="155" t="s">
        <v>125</v>
      </c>
      <c r="H595" s="5">
        <v>0</v>
      </c>
      <c r="I595" s="73"/>
      <c r="J595" s="96"/>
      <c r="K595" s="95"/>
      <c r="L595" s="95">
        <f t="shared" si="92"/>
        <v>0</v>
      </c>
      <c r="M595" s="92">
        <f t="shared" si="90"/>
        <v>0</v>
      </c>
      <c r="N595" s="92"/>
      <c r="X595" s="498"/>
    </row>
    <row r="596" spans="1:29" x14ac:dyDescent="0.2">
      <c r="A596" s="12">
        <f t="shared" si="91"/>
        <v>8220</v>
      </c>
      <c r="B596" s="9" t="s">
        <v>146</v>
      </c>
      <c r="C596" s="18"/>
      <c r="D596" s="23"/>
      <c r="E596" s="18"/>
      <c r="F596" s="17"/>
      <c r="G596" s="155" t="s">
        <v>108</v>
      </c>
      <c r="H596" s="5">
        <v>0</v>
      </c>
      <c r="I596" s="73"/>
      <c r="J596" s="96"/>
      <c r="K596" s="95"/>
      <c r="L596" s="95">
        <f t="shared" si="92"/>
        <v>0</v>
      </c>
      <c r="M596" s="92">
        <f t="shared" si="90"/>
        <v>0</v>
      </c>
      <c r="N596" s="92"/>
      <c r="X596" s="498"/>
    </row>
    <row r="597" spans="1:29" x14ac:dyDescent="0.2">
      <c r="A597" s="12">
        <f t="shared" si="91"/>
        <v>8221</v>
      </c>
      <c r="B597" s="9" t="s">
        <v>145</v>
      </c>
      <c r="C597" s="18"/>
      <c r="D597" s="23"/>
      <c r="E597" s="18"/>
      <c r="F597" s="17"/>
      <c r="G597" s="155" t="s">
        <v>125</v>
      </c>
      <c r="H597" s="5">
        <v>0</v>
      </c>
      <c r="I597" s="73"/>
      <c r="J597" s="96"/>
      <c r="K597" s="95"/>
      <c r="L597" s="95">
        <f t="shared" si="92"/>
        <v>0</v>
      </c>
      <c r="M597" s="92">
        <f t="shared" si="90"/>
        <v>0</v>
      </c>
      <c r="N597" s="92"/>
      <c r="X597" s="498"/>
    </row>
    <row r="598" spans="1:29" x14ac:dyDescent="0.2">
      <c r="A598" s="12">
        <f t="shared" si="91"/>
        <v>8222</v>
      </c>
      <c r="B598" s="9" t="s">
        <v>144</v>
      </c>
      <c r="C598" s="18"/>
      <c r="D598" s="23"/>
      <c r="E598" s="18"/>
      <c r="F598" s="157">
        <v>0</v>
      </c>
      <c r="G598" s="155" t="s">
        <v>108</v>
      </c>
      <c r="H598" s="5">
        <v>0</v>
      </c>
      <c r="I598" s="73"/>
      <c r="J598" s="96"/>
      <c r="K598" s="95"/>
      <c r="L598" s="95">
        <f t="shared" si="92"/>
        <v>0</v>
      </c>
      <c r="M598" s="92">
        <f t="shared" si="90"/>
        <v>0</v>
      </c>
      <c r="N598" s="92"/>
      <c r="X598" s="506" t="s">
        <v>611</v>
      </c>
      <c r="Y598" s="525"/>
      <c r="Z598" s="510"/>
      <c r="AA598" s="190"/>
      <c r="AB598" s="190"/>
      <c r="AC598" s="510"/>
    </row>
    <row r="599" spans="1:29" x14ac:dyDescent="0.2">
      <c r="A599" s="12">
        <f t="shared" si="91"/>
        <v>8223</v>
      </c>
      <c r="B599" s="9" t="s">
        <v>143</v>
      </c>
      <c r="C599" s="18"/>
      <c r="D599" s="23"/>
      <c r="E599" s="18"/>
      <c r="F599" s="157">
        <v>0</v>
      </c>
      <c r="G599" s="155" t="s">
        <v>108</v>
      </c>
      <c r="H599" s="5">
        <v>0</v>
      </c>
      <c r="I599" s="73"/>
      <c r="J599" s="96"/>
      <c r="K599" s="95"/>
      <c r="L599" s="95">
        <f t="shared" si="92"/>
        <v>0</v>
      </c>
      <c r="M599" s="92">
        <f t="shared" si="90"/>
        <v>0</v>
      </c>
      <c r="N599" s="92"/>
      <c r="X599" s="506" t="s">
        <v>611</v>
      </c>
      <c r="Y599" s="525"/>
      <c r="Z599" s="510"/>
      <c r="AA599" s="190"/>
      <c r="AB599" s="190"/>
      <c r="AC599" s="510"/>
    </row>
    <row r="600" spans="1:29" x14ac:dyDescent="0.2">
      <c r="A600" s="12">
        <f t="shared" si="91"/>
        <v>8224</v>
      </c>
      <c r="B600" s="9" t="s">
        <v>142</v>
      </c>
      <c r="C600" s="18"/>
      <c r="D600" s="23"/>
      <c r="E600" s="18"/>
      <c r="F600" s="157">
        <v>0</v>
      </c>
      <c r="G600" s="155" t="s">
        <v>108</v>
      </c>
      <c r="H600" s="5">
        <v>0</v>
      </c>
      <c r="I600" s="73"/>
      <c r="J600" s="96"/>
      <c r="K600" s="95"/>
      <c r="L600" s="95">
        <f t="shared" si="92"/>
        <v>0</v>
      </c>
      <c r="M600" s="92">
        <f t="shared" si="90"/>
        <v>0</v>
      </c>
      <c r="N600" s="92"/>
      <c r="X600" s="506" t="s">
        <v>611</v>
      </c>
      <c r="Y600" s="525"/>
      <c r="Z600" s="510"/>
      <c r="AA600" s="190"/>
      <c r="AB600" s="190"/>
      <c r="AC600" s="510"/>
    </row>
    <row r="601" spans="1:29" x14ac:dyDescent="0.2">
      <c r="A601" s="12">
        <f t="shared" si="91"/>
        <v>8225</v>
      </c>
      <c r="B601" s="9" t="s">
        <v>141</v>
      </c>
      <c r="C601" s="18"/>
      <c r="D601" s="23"/>
      <c r="E601" s="18"/>
      <c r="F601" s="157">
        <v>0</v>
      </c>
      <c r="G601" s="155" t="s">
        <v>108</v>
      </c>
      <c r="H601" s="5">
        <v>0</v>
      </c>
      <c r="I601" s="73"/>
      <c r="J601" s="96"/>
      <c r="K601" s="95"/>
      <c r="L601" s="95">
        <f t="shared" si="92"/>
        <v>0</v>
      </c>
      <c r="M601" s="92">
        <f t="shared" si="90"/>
        <v>0</v>
      </c>
      <c r="N601" s="92"/>
      <c r="X601" s="506" t="s">
        <v>611</v>
      </c>
      <c r="Y601" s="525"/>
      <c r="Z601" s="510"/>
      <c r="AA601" s="190"/>
      <c r="AB601" s="190"/>
      <c r="AC601" s="510"/>
    </row>
    <row r="602" spans="1:29" x14ac:dyDescent="0.2">
      <c r="A602" s="12">
        <f t="shared" si="91"/>
        <v>8226</v>
      </c>
      <c r="B602" s="9" t="s">
        <v>140</v>
      </c>
      <c r="C602" s="18"/>
      <c r="D602" s="23"/>
      <c r="E602" s="18"/>
      <c r="F602" s="157">
        <v>0</v>
      </c>
      <c r="G602" s="155" t="s">
        <v>108</v>
      </c>
      <c r="H602" s="5">
        <v>0</v>
      </c>
      <c r="I602" s="73"/>
      <c r="J602" s="96"/>
      <c r="K602" s="95"/>
      <c r="L602" s="95">
        <f t="shared" si="92"/>
        <v>0</v>
      </c>
      <c r="M602" s="92">
        <f t="shared" si="90"/>
        <v>0</v>
      </c>
      <c r="N602" s="92"/>
      <c r="X602" s="506" t="s">
        <v>611</v>
      </c>
      <c r="Y602" s="525"/>
      <c r="Z602" s="510"/>
      <c r="AA602" s="190"/>
      <c r="AB602" s="190"/>
      <c r="AC602" s="510"/>
    </row>
    <row r="603" spans="1:29" x14ac:dyDescent="0.2">
      <c r="A603" s="12">
        <f t="shared" si="91"/>
        <v>8227</v>
      </c>
      <c r="B603" s="9" t="s">
        <v>121</v>
      </c>
      <c r="C603" s="18"/>
      <c r="D603" s="23"/>
      <c r="E603" s="18"/>
      <c r="F603" s="17"/>
      <c r="G603" s="166"/>
      <c r="H603" s="5"/>
      <c r="I603" s="73"/>
      <c r="J603" s="96"/>
      <c r="K603" s="95"/>
      <c r="L603" s="95">
        <f t="shared" si="92"/>
        <v>0</v>
      </c>
      <c r="M603" s="92">
        <f t="shared" si="90"/>
        <v>0</v>
      </c>
      <c r="N603" s="92"/>
      <c r="X603" s="498"/>
    </row>
    <row r="604" spans="1:29" x14ac:dyDescent="0.2">
      <c r="A604" s="12">
        <f t="shared" si="91"/>
        <v>8228</v>
      </c>
      <c r="B604" s="9" t="s">
        <v>139</v>
      </c>
      <c r="C604" s="18"/>
      <c r="D604" s="23"/>
      <c r="E604" s="18"/>
      <c r="F604" s="17"/>
      <c r="G604" s="156"/>
      <c r="H604" s="5"/>
      <c r="I604" s="73"/>
      <c r="J604" s="96"/>
      <c r="K604" s="95"/>
      <c r="L604" s="95">
        <f t="shared" si="92"/>
        <v>0</v>
      </c>
      <c r="M604" s="92">
        <f t="shared" si="90"/>
        <v>0</v>
      </c>
      <c r="N604" s="92"/>
      <c r="X604" s="498"/>
    </row>
    <row r="605" spans="1:29" x14ac:dyDescent="0.2">
      <c r="A605" s="12">
        <f t="shared" si="91"/>
        <v>8229</v>
      </c>
      <c r="C605" s="18"/>
      <c r="D605" s="23"/>
      <c r="E605" s="18"/>
      <c r="F605" s="17"/>
      <c r="G605" s="156"/>
      <c r="H605" s="5"/>
      <c r="I605" s="73"/>
      <c r="J605" s="96"/>
      <c r="K605" s="95"/>
      <c r="L605" s="95"/>
      <c r="M605" s="92">
        <f t="shared" si="90"/>
        <v>0</v>
      </c>
      <c r="N605" s="92"/>
      <c r="X605" s="498"/>
    </row>
    <row r="606" spans="1:29" x14ac:dyDescent="0.2">
      <c r="C606" s="18"/>
      <c r="D606" s="23"/>
      <c r="E606" s="18"/>
      <c r="F606" s="17"/>
      <c r="G606" s="156"/>
      <c r="H606" s="5"/>
      <c r="I606" s="73"/>
      <c r="J606" s="73"/>
      <c r="K606" s="95"/>
      <c r="L606" s="95"/>
      <c r="M606" s="95"/>
      <c r="N606" s="95"/>
      <c r="X606" s="498"/>
    </row>
    <row r="607" spans="1:29" x14ac:dyDescent="0.2">
      <c r="C607" s="18"/>
      <c r="D607" s="23"/>
      <c r="E607" s="18"/>
      <c r="F607" s="24"/>
      <c r="G607" s="156"/>
      <c r="H607" s="5"/>
      <c r="I607" s="5"/>
      <c r="J607" s="86"/>
      <c r="K607" s="108"/>
      <c r="L607" s="108"/>
      <c r="M607" s="108"/>
      <c r="N607" s="108"/>
      <c r="X607" s="637" t="s">
        <v>612</v>
      </c>
      <c r="Y607" s="638"/>
      <c r="Z607" s="638"/>
      <c r="AA607" s="638"/>
      <c r="AB607" s="638"/>
      <c r="AC607" s="638"/>
    </row>
    <row r="608" spans="1:29" x14ac:dyDescent="0.2">
      <c r="A608" s="107"/>
      <c r="B608" s="106" t="s">
        <v>138</v>
      </c>
      <c r="C608" s="49"/>
      <c r="D608" s="82"/>
      <c r="E608" s="49"/>
      <c r="F608" s="130"/>
      <c r="G608" s="82"/>
      <c r="H608" s="105"/>
      <c r="I608" s="105" t="s">
        <v>79</v>
      </c>
      <c r="J608" s="104"/>
      <c r="K608" s="103">
        <f>SUM(K609:K623)</f>
        <v>0</v>
      </c>
      <c r="L608" s="103">
        <f>SUM(L609:L623)</f>
        <v>0</v>
      </c>
      <c r="M608" s="103">
        <f>SUM(M609:M623)</f>
        <v>0</v>
      </c>
      <c r="N608" s="103">
        <f>SUM(N609:N623)</f>
        <v>0</v>
      </c>
      <c r="Q608" s="101"/>
      <c r="R608" s="101"/>
      <c r="S608" s="101"/>
      <c r="T608" s="101"/>
      <c r="U608" s="101"/>
      <c r="V608" s="187"/>
      <c r="W608" s="415"/>
      <c r="X608" s="639"/>
      <c r="Y608" s="638"/>
      <c r="Z608" s="638"/>
      <c r="AA608" s="638"/>
      <c r="AB608" s="638"/>
      <c r="AC608" s="638"/>
    </row>
    <row r="609" spans="1:29" x14ac:dyDescent="0.2">
      <c r="A609" s="12">
        <v>8300</v>
      </c>
      <c r="B609" s="9" t="s">
        <v>137</v>
      </c>
      <c r="C609" s="72"/>
      <c r="D609" s="72"/>
      <c r="E609" s="72"/>
      <c r="F609" s="165">
        <v>0</v>
      </c>
      <c r="G609" s="14" t="s">
        <v>136</v>
      </c>
      <c r="H609" s="5">
        <v>0</v>
      </c>
      <c r="I609" s="5"/>
      <c r="J609" s="5"/>
      <c r="K609" s="95"/>
      <c r="L609" s="95">
        <f t="shared" ref="L609:L621" si="93">F609*H609</f>
        <v>0</v>
      </c>
      <c r="M609" s="92">
        <f t="shared" ref="M609:M622" si="94">K609+L609</f>
        <v>0</v>
      </c>
      <c r="N609" s="92"/>
      <c r="Q609" s="101"/>
      <c r="R609" s="101"/>
      <c r="S609" s="101"/>
      <c r="T609" s="101"/>
      <c r="U609" s="101"/>
      <c r="V609" s="187"/>
      <c r="W609" s="415"/>
      <c r="X609" s="506" t="s">
        <v>609</v>
      </c>
      <c r="Y609" s="525"/>
      <c r="Z609" s="510"/>
      <c r="AA609" s="190"/>
      <c r="AB609" s="190"/>
      <c r="AC609" s="510"/>
    </row>
    <row r="610" spans="1:29" x14ac:dyDescent="0.2">
      <c r="A610" s="12">
        <f t="shared" ref="A610:A622" si="95">A609+1</f>
        <v>8301</v>
      </c>
      <c r="B610" s="9" t="s">
        <v>135</v>
      </c>
      <c r="C610" s="18"/>
      <c r="D610" s="23"/>
      <c r="E610" s="18"/>
      <c r="F610" s="24"/>
      <c r="G610" s="155" t="s">
        <v>130</v>
      </c>
      <c r="H610" s="5">
        <v>0</v>
      </c>
      <c r="I610" s="86"/>
      <c r="J610" s="96"/>
      <c r="K610" s="95"/>
      <c r="L610" s="95">
        <f t="shared" si="93"/>
        <v>0</v>
      </c>
      <c r="M610" s="92">
        <f t="shared" si="94"/>
        <v>0</v>
      </c>
      <c r="N610" s="92"/>
      <c r="Q610" s="101"/>
      <c r="R610" s="101"/>
      <c r="S610" s="101"/>
      <c r="T610" s="101"/>
      <c r="U610" s="101"/>
      <c r="V610" s="187"/>
      <c r="W610" s="415"/>
      <c r="X610" s="498"/>
    </row>
    <row r="611" spans="1:29" x14ac:dyDescent="0.2">
      <c r="A611" s="12">
        <f t="shared" si="95"/>
        <v>8302</v>
      </c>
      <c r="B611" s="9" t="s">
        <v>134</v>
      </c>
      <c r="C611" s="18"/>
      <c r="D611" s="23"/>
      <c r="E611" s="18"/>
      <c r="F611" s="24"/>
      <c r="G611" s="155" t="s">
        <v>130</v>
      </c>
      <c r="H611" s="5">
        <v>0</v>
      </c>
      <c r="I611" s="86"/>
      <c r="J611" s="96"/>
      <c r="K611" s="95"/>
      <c r="L611" s="95">
        <f t="shared" si="93"/>
        <v>0</v>
      </c>
      <c r="M611" s="92">
        <f t="shared" si="94"/>
        <v>0</v>
      </c>
      <c r="N611" s="92"/>
      <c r="X611" s="498"/>
    </row>
    <row r="612" spans="1:29" x14ac:dyDescent="0.2">
      <c r="A612" s="12">
        <f t="shared" si="95"/>
        <v>8303</v>
      </c>
      <c r="B612" s="9" t="s">
        <v>133</v>
      </c>
      <c r="C612" s="18"/>
      <c r="D612" s="23"/>
      <c r="E612" s="18"/>
      <c r="F612" s="24"/>
      <c r="G612" s="155" t="s">
        <v>130</v>
      </c>
      <c r="H612" s="5">
        <v>0</v>
      </c>
      <c r="I612" s="86"/>
      <c r="J612" s="96"/>
      <c r="K612" s="95"/>
      <c r="L612" s="95">
        <f t="shared" si="93"/>
        <v>0</v>
      </c>
      <c r="M612" s="92">
        <f t="shared" si="94"/>
        <v>0</v>
      </c>
      <c r="N612" s="92"/>
      <c r="X612" s="498"/>
    </row>
    <row r="613" spans="1:29" x14ac:dyDescent="0.2">
      <c r="A613" s="12">
        <f t="shared" si="95"/>
        <v>8304</v>
      </c>
      <c r="B613" s="9" t="s">
        <v>132</v>
      </c>
      <c r="C613" s="18"/>
      <c r="D613" s="23"/>
      <c r="E613" s="18"/>
      <c r="F613" s="24"/>
      <c r="G613" s="155" t="s">
        <v>130</v>
      </c>
      <c r="H613" s="5">
        <v>0</v>
      </c>
      <c r="I613" s="86"/>
      <c r="J613" s="96"/>
      <c r="K613" s="95"/>
      <c r="L613" s="95">
        <f t="shared" si="93"/>
        <v>0</v>
      </c>
      <c r="M613" s="92">
        <f t="shared" si="94"/>
        <v>0</v>
      </c>
      <c r="N613" s="92"/>
      <c r="X613" s="498"/>
    </row>
    <row r="614" spans="1:29" x14ac:dyDescent="0.2">
      <c r="A614" s="12">
        <f t="shared" si="95"/>
        <v>8305</v>
      </c>
      <c r="B614" s="9" t="s">
        <v>131</v>
      </c>
      <c r="C614" s="18"/>
      <c r="D614" s="23"/>
      <c r="E614" s="18"/>
      <c r="F614" s="24"/>
      <c r="G614" s="155" t="s">
        <v>130</v>
      </c>
      <c r="H614" s="5">
        <v>0</v>
      </c>
      <c r="I614" s="164"/>
      <c r="J614" s="96"/>
      <c r="K614" s="95"/>
      <c r="L614" s="95">
        <f t="shared" si="93"/>
        <v>0</v>
      </c>
      <c r="M614" s="92">
        <f t="shared" si="94"/>
        <v>0</v>
      </c>
      <c r="N614" s="92"/>
      <c r="X614" s="498"/>
    </row>
    <row r="615" spans="1:29" x14ac:dyDescent="0.2">
      <c r="A615" s="12">
        <f t="shared" si="95"/>
        <v>8306</v>
      </c>
      <c r="B615" s="9" t="s">
        <v>129</v>
      </c>
      <c r="C615" s="18"/>
      <c r="D615" s="23"/>
      <c r="E615" s="18"/>
      <c r="F615" s="17"/>
      <c r="G615" s="163" t="s">
        <v>128</v>
      </c>
      <c r="H615" s="5">
        <v>0</v>
      </c>
      <c r="I615" s="73"/>
      <c r="J615" s="96"/>
      <c r="K615" s="95"/>
      <c r="L615" s="95">
        <f t="shared" si="93"/>
        <v>0</v>
      </c>
      <c r="M615" s="92">
        <f t="shared" si="94"/>
        <v>0</v>
      </c>
      <c r="N615" s="92"/>
      <c r="X615" s="498"/>
    </row>
    <row r="616" spans="1:29" x14ac:dyDescent="0.2">
      <c r="A616" s="12">
        <f t="shared" si="95"/>
        <v>8307</v>
      </c>
      <c r="B616" s="9" t="s">
        <v>127</v>
      </c>
      <c r="C616" s="9"/>
      <c r="D616" s="9"/>
      <c r="E616" s="9"/>
      <c r="F616" s="24"/>
      <c r="G616" s="155" t="s">
        <v>125</v>
      </c>
      <c r="H616" s="5">
        <v>0</v>
      </c>
      <c r="I616" s="9"/>
      <c r="J616" s="162"/>
      <c r="K616" s="95"/>
      <c r="L616" s="95">
        <f t="shared" si="93"/>
        <v>0</v>
      </c>
      <c r="M616" s="92">
        <f t="shared" si="94"/>
        <v>0</v>
      </c>
      <c r="N616" s="92"/>
      <c r="X616" s="498"/>
    </row>
    <row r="617" spans="1:29" x14ac:dyDescent="0.2">
      <c r="A617" s="12">
        <f t="shared" si="95"/>
        <v>8308</v>
      </c>
      <c r="B617" s="9" t="s">
        <v>126</v>
      </c>
      <c r="C617" s="18"/>
      <c r="D617" s="23"/>
      <c r="E617" s="18"/>
      <c r="F617" s="24"/>
      <c r="G617" s="155" t="s">
        <v>125</v>
      </c>
      <c r="H617" s="5">
        <v>0</v>
      </c>
      <c r="I617" s="86"/>
      <c r="J617" s="96"/>
      <c r="K617" s="95"/>
      <c r="L617" s="95">
        <f t="shared" si="93"/>
        <v>0</v>
      </c>
      <c r="M617" s="92">
        <f t="shared" si="94"/>
        <v>0</v>
      </c>
      <c r="N617" s="92"/>
      <c r="X617" s="498"/>
    </row>
    <row r="618" spans="1:29" x14ac:dyDescent="0.2">
      <c r="A618" s="12">
        <f t="shared" si="95"/>
        <v>8309</v>
      </c>
      <c r="B618" s="9" t="s">
        <v>124</v>
      </c>
      <c r="C618" s="18"/>
      <c r="D618" s="23"/>
      <c r="E618" s="18"/>
      <c r="F618" s="24"/>
      <c r="G618" s="155" t="s">
        <v>111</v>
      </c>
      <c r="H618" s="5">
        <v>0</v>
      </c>
      <c r="I618" s="86"/>
      <c r="J618" s="96"/>
      <c r="K618" s="95"/>
      <c r="L618" s="95">
        <f t="shared" si="93"/>
        <v>0</v>
      </c>
      <c r="M618" s="92">
        <f t="shared" si="94"/>
        <v>0</v>
      </c>
      <c r="N618" s="92"/>
      <c r="X618" s="498"/>
    </row>
    <row r="619" spans="1:29" x14ac:dyDescent="0.2">
      <c r="A619" s="12">
        <f t="shared" si="95"/>
        <v>8310</v>
      </c>
      <c r="B619" s="9" t="s">
        <v>123</v>
      </c>
      <c r="C619" s="18"/>
      <c r="D619" s="23"/>
      <c r="E619" s="18"/>
      <c r="F619" s="24"/>
      <c r="G619" s="155" t="s">
        <v>111</v>
      </c>
      <c r="H619" s="5">
        <v>0</v>
      </c>
      <c r="I619" s="86"/>
      <c r="J619" s="96"/>
      <c r="K619" s="95"/>
      <c r="L619" s="95">
        <f t="shared" si="93"/>
        <v>0</v>
      </c>
      <c r="M619" s="92">
        <f t="shared" si="94"/>
        <v>0</v>
      </c>
      <c r="N619" s="92"/>
      <c r="X619" s="498"/>
    </row>
    <row r="620" spans="1:29" x14ac:dyDescent="0.2">
      <c r="A620" s="12">
        <f t="shared" si="95"/>
        <v>8311</v>
      </c>
      <c r="B620" s="9" t="s">
        <v>122</v>
      </c>
      <c r="C620" s="18"/>
      <c r="D620" s="23"/>
      <c r="E620" s="18"/>
      <c r="F620" s="24"/>
      <c r="G620" s="155" t="s">
        <v>111</v>
      </c>
      <c r="H620" s="5">
        <v>0</v>
      </c>
      <c r="I620" s="86"/>
      <c r="J620" s="96"/>
      <c r="K620" s="95"/>
      <c r="L620" s="95">
        <f t="shared" si="93"/>
        <v>0</v>
      </c>
      <c r="M620" s="92">
        <f t="shared" si="94"/>
        <v>0</v>
      </c>
      <c r="N620" s="92"/>
      <c r="X620" s="498"/>
    </row>
    <row r="621" spans="1:29" x14ac:dyDescent="0.2">
      <c r="A621" s="12">
        <f t="shared" si="95"/>
        <v>8312</v>
      </c>
      <c r="B621" s="9" t="s">
        <v>121</v>
      </c>
      <c r="C621" s="9"/>
      <c r="D621" s="9"/>
      <c r="E621" s="9"/>
      <c r="G621" s="161"/>
      <c r="H621" s="9"/>
      <c r="I621" s="86"/>
      <c r="J621" s="96"/>
      <c r="K621" s="95"/>
      <c r="L621" s="95">
        <f t="shared" si="93"/>
        <v>0</v>
      </c>
      <c r="M621" s="92">
        <f t="shared" si="94"/>
        <v>0</v>
      </c>
      <c r="N621" s="92"/>
      <c r="X621" s="498"/>
    </row>
    <row r="622" spans="1:29" x14ac:dyDescent="0.2">
      <c r="A622" s="12">
        <f t="shared" si="95"/>
        <v>8313</v>
      </c>
      <c r="C622" s="18"/>
      <c r="D622" s="23"/>
      <c r="E622" s="18"/>
      <c r="F622" s="24"/>
      <c r="G622" s="155"/>
      <c r="H622" s="5"/>
      <c r="I622" s="86"/>
      <c r="J622" s="94"/>
      <c r="K622" s="93"/>
      <c r="L622" s="93"/>
      <c r="M622" s="92">
        <f t="shared" si="94"/>
        <v>0</v>
      </c>
      <c r="N622" s="92"/>
      <c r="X622" s="498"/>
    </row>
    <row r="623" spans="1:29" x14ac:dyDescent="0.2">
      <c r="C623" s="18"/>
      <c r="D623" s="23"/>
      <c r="E623" s="18"/>
      <c r="F623" s="24"/>
      <c r="G623" s="155"/>
      <c r="H623" s="5"/>
      <c r="I623" s="86"/>
      <c r="J623" s="94"/>
      <c r="K623" s="93"/>
      <c r="L623" s="93"/>
      <c r="M623" s="92"/>
      <c r="N623" s="92"/>
      <c r="X623" s="498"/>
    </row>
    <row r="624" spans="1:29" x14ac:dyDescent="0.2">
      <c r="B624" s="106" t="s">
        <v>120</v>
      </c>
      <c r="C624" s="83"/>
      <c r="D624" s="153"/>
      <c r="E624" s="83"/>
      <c r="F624" s="152"/>
      <c r="G624" s="160"/>
      <c r="H624" s="105"/>
      <c r="I624" s="105" t="s">
        <v>79</v>
      </c>
      <c r="J624" s="104"/>
      <c r="K624" s="103">
        <f>SUM(K625:K629)</f>
        <v>0</v>
      </c>
      <c r="L624" s="103">
        <f>SUM(L625:L629)</f>
        <v>0</v>
      </c>
      <c r="M624" s="158">
        <f>SUM(M625:M629)</f>
        <v>0</v>
      </c>
      <c r="N624" s="158">
        <f>SUM(N625:N629)</f>
        <v>0</v>
      </c>
      <c r="O624" s="110"/>
      <c r="X624" s="498"/>
    </row>
    <row r="625" spans="1:29" x14ac:dyDescent="0.2">
      <c r="A625" s="12">
        <v>8400</v>
      </c>
      <c r="B625" s="9" t="s">
        <v>119</v>
      </c>
      <c r="C625" s="9"/>
      <c r="D625" s="9"/>
      <c r="E625" s="9"/>
      <c r="G625" s="9"/>
      <c r="H625" s="9"/>
      <c r="I625" s="9"/>
      <c r="J625" s="9"/>
      <c r="K625" s="95"/>
      <c r="L625" s="95">
        <v>0</v>
      </c>
      <c r="M625" s="92">
        <f>K625+L625</f>
        <v>0</v>
      </c>
      <c r="N625" s="92"/>
      <c r="X625" s="498"/>
    </row>
    <row r="626" spans="1:29" x14ac:dyDescent="0.2">
      <c r="A626" s="12">
        <f>A625+1</f>
        <v>8401</v>
      </c>
      <c r="B626" s="9" t="s">
        <v>118</v>
      </c>
      <c r="C626" s="9"/>
      <c r="D626" s="9"/>
      <c r="E626" s="9"/>
      <c r="G626" s="9"/>
      <c r="H626" s="9"/>
      <c r="I626" s="9"/>
      <c r="J626" s="9"/>
      <c r="K626" s="95"/>
      <c r="L626" s="95">
        <v>0</v>
      </c>
      <c r="M626" s="92">
        <f>K626+L626</f>
        <v>0</v>
      </c>
      <c r="N626" s="92"/>
      <c r="X626" s="498"/>
    </row>
    <row r="627" spans="1:29" x14ac:dyDescent="0.2">
      <c r="A627" s="12">
        <f>A626+1</f>
        <v>8402</v>
      </c>
      <c r="B627" s="9" t="s">
        <v>117</v>
      </c>
      <c r="C627" s="9"/>
      <c r="D627" s="9"/>
      <c r="E627" s="9"/>
      <c r="G627" s="9"/>
      <c r="H627" s="9"/>
      <c r="I627" s="9"/>
      <c r="J627" s="9"/>
      <c r="K627" s="95"/>
      <c r="L627" s="95">
        <v>0</v>
      </c>
      <c r="M627" s="92">
        <f>K627+L627</f>
        <v>0</v>
      </c>
      <c r="N627" s="92"/>
      <c r="X627" s="498"/>
    </row>
    <row r="628" spans="1:29" x14ac:dyDescent="0.2">
      <c r="A628" s="12">
        <f>A627+1</f>
        <v>8403</v>
      </c>
      <c r="C628" s="9"/>
      <c r="D628" s="9"/>
      <c r="E628" s="9"/>
      <c r="G628" s="9"/>
      <c r="H628" s="9"/>
      <c r="I628" s="9"/>
      <c r="J628" s="9"/>
      <c r="K628" s="95"/>
      <c r="L628" s="95"/>
      <c r="M628" s="92">
        <f>K628+L628</f>
        <v>0</v>
      </c>
      <c r="N628" s="92"/>
      <c r="X628" s="498"/>
    </row>
    <row r="629" spans="1:29" x14ac:dyDescent="0.2">
      <c r="C629" s="9"/>
      <c r="D629" s="9"/>
      <c r="E629" s="9"/>
      <c r="G629" s="9"/>
      <c r="H629" s="9"/>
      <c r="I629" s="9"/>
      <c r="J629" s="9"/>
      <c r="K629" s="95"/>
      <c r="L629" s="95"/>
      <c r="M629" s="92"/>
      <c r="N629" s="92"/>
      <c r="X629" s="498"/>
    </row>
    <row r="630" spans="1:29" x14ac:dyDescent="0.2">
      <c r="A630" s="107"/>
      <c r="B630" s="106" t="s">
        <v>116</v>
      </c>
      <c r="C630" s="49"/>
      <c r="D630" s="82"/>
      <c r="E630" s="49"/>
      <c r="F630" s="130"/>
      <c r="G630" s="159"/>
      <c r="H630" s="105"/>
      <c r="I630" s="105" t="s">
        <v>79</v>
      </c>
      <c r="J630" s="104"/>
      <c r="K630" s="103">
        <f>SUM(K631:K636)</f>
        <v>0</v>
      </c>
      <c r="L630" s="103">
        <f>SUM(L631:L636)</f>
        <v>0</v>
      </c>
      <c r="M630" s="158">
        <f>SUM(M631:M636)</f>
        <v>0</v>
      </c>
      <c r="N630" s="158">
        <f>SUM(N631:N636)</f>
        <v>0</v>
      </c>
      <c r="O630" s="110"/>
      <c r="Q630" s="101"/>
      <c r="R630" s="101"/>
      <c r="S630" s="101"/>
      <c r="T630" s="101"/>
      <c r="U630" s="101"/>
      <c r="V630" s="187"/>
      <c r="W630" s="415"/>
      <c r="X630" s="498"/>
    </row>
    <row r="631" spans="1:29" x14ac:dyDescent="0.2">
      <c r="A631" s="12">
        <v>8600</v>
      </c>
      <c r="B631" s="9" t="s">
        <v>115</v>
      </c>
      <c r="C631" s="18"/>
      <c r="D631" s="23"/>
      <c r="E631" s="18"/>
      <c r="F631" s="24">
        <v>0</v>
      </c>
      <c r="G631" s="155" t="s">
        <v>111</v>
      </c>
      <c r="H631" s="5">
        <v>0</v>
      </c>
      <c r="J631" s="96"/>
      <c r="K631" s="95"/>
      <c r="L631" s="95">
        <f>F631*H631</f>
        <v>0</v>
      </c>
      <c r="M631" s="92">
        <f>K631+L631</f>
        <v>0</v>
      </c>
      <c r="N631" s="92"/>
      <c r="X631" s="498"/>
    </row>
    <row r="632" spans="1:29" x14ac:dyDescent="0.2">
      <c r="A632" s="12">
        <f>A631+1</f>
        <v>8601</v>
      </c>
      <c r="B632" s="9" t="s">
        <v>114</v>
      </c>
      <c r="C632" s="18"/>
      <c r="D632" s="23"/>
      <c r="E632" s="18"/>
      <c r="F632" s="24">
        <v>0</v>
      </c>
      <c r="G632" s="155" t="s">
        <v>111</v>
      </c>
      <c r="H632" s="5">
        <v>0</v>
      </c>
      <c r="J632" s="96"/>
      <c r="K632" s="95"/>
      <c r="L632" s="95">
        <f>F632*H632</f>
        <v>0</v>
      </c>
      <c r="M632" s="92">
        <f>K632+L632</f>
        <v>0</v>
      </c>
      <c r="N632" s="92"/>
      <c r="X632" s="498"/>
    </row>
    <row r="633" spans="1:29" x14ac:dyDescent="0.2">
      <c r="A633" s="12">
        <f>A632+1</f>
        <v>8602</v>
      </c>
      <c r="B633" s="9" t="s">
        <v>113</v>
      </c>
      <c r="C633" s="18"/>
      <c r="D633" s="23"/>
      <c r="E633" s="18"/>
      <c r="F633" s="24">
        <v>0</v>
      </c>
      <c r="G633" s="155" t="s">
        <v>111</v>
      </c>
      <c r="H633" s="5">
        <v>0</v>
      </c>
      <c r="I633" s="86"/>
      <c r="J633" s="96"/>
      <c r="K633" s="95"/>
      <c r="L633" s="95">
        <f>F633*H633</f>
        <v>0</v>
      </c>
      <c r="M633" s="92">
        <f>K633+L633</f>
        <v>0</v>
      </c>
      <c r="N633" s="92"/>
      <c r="X633" s="498"/>
    </row>
    <row r="634" spans="1:29" x14ac:dyDescent="0.2">
      <c r="A634" s="12">
        <f>A633+1</f>
        <v>8603</v>
      </c>
      <c r="B634" s="9" t="s">
        <v>112</v>
      </c>
      <c r="C634" s="18"/>
      <c r="D634" s="23"/>
      <c r="E634" s="18"/>
      <c r="F634" s="24">
        <v>0</v>
      </c>
      <c r="G634" s="155" t="s">
        <v>111</v>
      </c>
      <c r="H634" s="5">
        <v>0</v>
      </c>
      <c r="I634" s="86"/>
      <c r="J634" s="96"/>
      <c r="K634" s="95"/>
      <c r="L634" s="95">
        <f>F634*H634</f>
        <v>0</v>
      </c>
      <c r="M634" s="92">
        <f>K634+L634</f>
        <v>0</v>
      </c>
      <c r="N634" s="92"/>
      <c r="X634" s="498"/>
    </row>
    <row r="635" spans="1:29" x14ac:dyDescent="0.2">
      <c r="A635" s="12">
        <f>A634+1</f>
        <v>8604</v>
      </c>
      <c r="C635" s="18"/>
      <c r="D635" s="23"/>
      <c r="E635" s="18"/>
      <c r="F635" s="24"/>
      <c r="G635" s="155"/>
      <c r="H635" s="5"/>
      <c r="I635" s="86"/>
      <c r="J635" s="96"/>
      <c r="K635" s="95"/>
      <c r="L635" s="95"/>
      <c r="M635" s="92">
        <f>K635+L635</f>
        <v>0</v>
      </c>
      <c r="N635" s="92"/>
      <c r="X635" s="498"/>
    </row>
    <row r="636" spans="1:29" x14ac:dyDescent="0.2">
      <c r="C636" s="18"/>
      <c r="D636" s="23"/>
      <c r="E636" s="18"/>
      <c r="F636" s="24"/>
      <c r="G636" s="155"/>
      <c r="H636" s="5"/>
      <c r="I636" s="86"/>
      <c r="J636" s="96"/>
      <c r="K636" s="95"/>
      <c r="L636" s="95"/>
      <c r="M636" s="92"/>
      <c r="N636" s="92"/>
      <c r="X636" s="498"/>
    </row>
    <row r="637" spans="1:29" x14ac:dyDescent="0.2">
      <c r="A637" s="107"/>
      <c r="B637" s="106" t="s">
        <v>110</v>
      </c>
      <c r="C637" s="49"/>
      <c r="D637" s="82"/>
      <c r="E637" s="49"/>
      <c r="F637" s="130"/>
      <c r="G637" s="159"/>
      <c r="H637" s="105"/>
      <c r="I637" s="105" t="s">
        <v>79</v>
      </c>
      <c r="J637" s="104"/>
      <c r="K637" s="103">
        <f>SUM(K638:K640)</f>
        <v>0</v>
      </c>
      <c r="L637" s="103">
        <f>SUM(L638:L640)</f>
        <v>0</v>
      </c>
      <c r="M637" s="158">
        <f>SUM(M638:M640)</f>
        <v>0</v>
      </c>
      <c r="N637" s="158">
        <f>SUM(N638:N640)</f>
        <v>0</v>
      </c>
      <c r="O637" s="110"/>
      <c r="Q637" s="101"/>
      <c r="R637" s="101"/>
      <c r="S637" s="101"/>
      <c r="T637" s="101"/>
      <c r="U637" s="101"/>
      <c r="V637" s="187"/>
      <c r="W637" s="415"/>
      <c r="X637" s="498"/>
    </row>
    <row r="638" spans="1:29" x14ac:dyDescent="0.2">
      <c r="A638" s="12">
        <v>8600</v>
      </c>
      <c r="B638" s="9" t="s">
        <v>109</v>
      </c>
      <c r="C638" s="18"/>
      <c r="D638" s="23"/>
      <c r="E638" s="18"/>
      <c r="F638" s="157">
        <v>0</v>
      </c>
      <c r="G638" s="155" t="s">
        <v>108</v>
      </c>
      <c r="H638" s="5">
        <v>0</v>
      </c>
      <c r="I638" s="73"/>
      <c r="J638" s="96"/>
      <c r="K638" s="95"/>
      <c r="L638" s="95">
        <f>F638*H638</f>
        <v>0</v>
      </c>
      <c r="M638" s="92">
        <f>K638+L638</f>
        <v>0</v>
      </c>
      <c r="N638" s="92"/>
      <c r="X638" s="506" t="s">
        <v>611</v>
      </c>
      <c r="Y638" s="525"/>
      <c r="Z638" s="510"/>
      <c r="AA638" s="190"/>
      <c r="AB638" s="190"/>
      <c r="AC638" s="510"/>
    </row>
    <row r="639" spans="1:29" x14ac:dyDescent="0.2">
      <c r="A639" s="12">
        <f>A638+1</f>
        <v>8601</v>
      </c>
      <c r="C639" s="18"/>
      <c r="D639" s="23"/>
      <c r="E639" s="18"/>
      <c r="F639" s="24"/>
      <c r="G639" s="156"/>
      <c r="H639" s="5"/>
      <c r="I639" s="86"/>
      <c r="J639" s="96"/>
      <c r="K639" s="95"/>
      <c r="L639" s="95"/>
      <c r="M639" s="92">
        <f>K639+L639</f>
        <v>0</v>
      </c>
      <c r="N639" s="92"/>
      <c r="X639" s="498"/>
    </row>
    <row r="640" spans="1:29" x14ac:dyDescent="0.2">
      <c r="C640" s="18"/>
      <c r="D640" s="23"/>
      <c r="E640" s="18"/>
      <c r="F640" s="24"/>
      <c r="G640" s="155"/>
      <c r="H640" s="5"/>
      <c r="I640" s="86"/>
      <c r="J640" s="94"/>
      <c r="K640" s="93"/>
      <c r="L640" s="93"/>
      <c r="M640" s="92"/>
      <c r="N640" s="92"/>
      <c r="X640" s="498"/>
    </row>
    <row r="641" spans="1:29" x14ac:dyDescent="0.2">
      <c r="C641" s="154"/>
      <c r="D641" s="153"/>
      <c r="E641" s="83"/>
      <c r="F641" s="152"/>
      <c r="G641" s="151"/>
      <c r="H641" s="130"/>
      <c r="I641" s="130" t="s">
        <v>107</v>
      </c>
      <c r="J641" s="150"/>
      <c r="K641" s="149">
        <f>K569+K575+K608+K624+K637+K630</f>
        <v>0</v>
      </c>
      <c r="L641" s="149">
        <f>L569+L575+L608+L624+L637+L630</f>
        <v>0</v>
      </c>
      <c r="M641" s="149">
        <f>M569+M575+M608+M624+M637+M630</f>
        <v>0</v>
      </c>
      <c r="N641" s="149">
        <f>N569+N575+N608+N624+N637+N630</f>
        <v>0</v>
      </c>
      <c r="X641" s="498"/>
    </row>
    <row r="642" spans="1:29" ht="17" thickBot="1" x14ac:dyDescent="0.25">
      <c r="A642" s="148"/>
      <c r="B642" s="147"/>
      <c r="C642" s="145"/>
      <c r="D642" s="146"/>
      <c r="E642" s="145"/>
      <c r="F642" s="144"/>
      <c r="G642" s="143"/>
      <c r="H642" s="142"/>
      <c r="I642" s="141"/>
      <c r="J642" s="141"/>
      <c r="K642" s="140"/>
      <c r="L642" s="140"/>
      <c r="M642" s="139"/>
      <c r="N642" s="139"/>
      <c r="X642" s="498"/>
    </row>
    <row r="643" spans="1:29" x14ac:dyDescent="0.2">
      <c r="C643" s="18"/>
      <c r="D643" s="23"/>
      <c r="E643" s="18"/>
      <c r="F643" s="24"/>
      <c r="G643" s="26"/>
      <c r="H643" s="5"/>
      <c r="I643" s="86"/>
      <c r="J643" s="94"/>
      <c r="K643" s="138"/>
      <c r="L643" s="138"/>
      <c r="M643" s="137"/>
      <c r="N643" s="137"/>
      <c r="X643" s="498"/>
    </row>
    <row r="644" spans="1:29" ht="40" x14ac:dyDescent="0.2">
      <c r="A644" s="107" t="s">
        <v>106</v>
      </c>
      <c r="B644" s="72" t="s">
        <v>105</v>
      </c>
      <c r="C644" s="121"/>
      <c r="D644" s="75"/>
      <c r="E644" s="121"/>
      <c r="F644" s="136"/>
      <c r="G644" s="120"/>
      <c r="H644" s="85"/>
      <c r="I644" s="86"/>
      <c r="J644" s="135"/>
      <c r="K644" s="134" t="s">
        <v>38</v>
      </c>
      <c r="L644" s="133" t="s">
        <v>37</v>
      </c>
      <c r="M644" s="132" t="s">
        <v>36</v>
      </c>
      <c r="N644" s="131" t="s">
        <v>520</v>
      </c>
      <c r="Q644" s="101"/>
      <c r="R644" s="101"/>
      <c r="S644" s="101"/>
      <c r="T644" s="101"/>
      <c r="U644" s="101"/>
      <c r="V644" s="187"/>
      <c r="W644" s="415"/>
      <c r="X644" s="498"/>
    </row>
    <row r="645" spans="1:29" x14ac:dyDescent="0.2">
      <c r="A645" s="107"/>
      <c r="B645" s="106" t="s">
        <v>104</v>
      </c>
      <c r="C645" s="49"/>
      <c r="D645" s="82"/>
      <c r="E645" s="49"/>
      <c r="F645" s="130"/>
      <c r="G645" s="81"/>
      <c r="H645" s="105"/>
      <c r="I645" s="105" t="s">
        <v>79</v>
      </c>
      <c r="J645" s="129"/>
      <c r="K645" s="128">
        <f>SUM(K646:K654)</f>
        <v>0</v>
      </c>
      <c r="L645" s="128">
        <f>SUM(L646:L654)</f>
        <v>0</v>
      </c>
      <c r="M645" s="127">
        <f>SUM(M646:M654)</f>
        <v>0</v>
      </c>
      <c r="N645" s="127">
        <f>SUM(N646:N654)</f>
        <v>0</v>
      </c>
      <c r="O645" s="110"/>
      <c r="Q645" s="101"/>
      <c r="R645" s="101"/>
      <c r="S645" s="101"/>
      <c r="T645" s="101"/>
      <c r="U645" s="101"/>
      <c r="V645" s="187"/>
      <c r="W645" s="415"/>
      <c r="X645" s="498"/>
    </row>
    <row r="646" spans="1:29" x14ac:dyDescent="0.2">
      <c r="A646" s="12">
        <v>9100</v>
      </c>
      <c r="B646" s="9" t="s">
        <v>103</v>
      </c>
      <c r="C646" s="18"/>
      <c r="D646" s="23"/>
      <c r="E646" s="18"/>
      <c r="F646" s="24"/>
      <c r="G646" s="125">
        <f>0%</f>
        <v>0</v>
      </c>
      <c r="H646" s="126">
        <v>0</v>
      </c>
      <c r="J646" s="96"/>
      <c r="K646" s="95"/>
      <c r="L646" s="95">
        <f>ROUND((G646*H646)*2,1)/2</f>
        <v>0</v>
      </c>
      <c r="M646" s="92">
        <f t="shared" ref="M646:M653" si="96">K646+L646</f>
        <v>0</v>
      </c>
      <c r="N646" s="92"/>
      <c r="X646" s="506" t="s">
        <v>613</v>
      </c>
      <c r="Y646" s="525"/>
      <c r="Z646" s="510"/>
      <c r="AA646" s="190"/>
      <c r="AB646" s="190"/>
      <c r="AC646" s="510"/>
    </row>
    <row r="647" spans="1:29" x14ac:dyDescent="0.2">
      <c r="A647" s="12">
        <f t="shared" ref="A647:A653" si="97">A646+1</f>
        <v>9101</v>
      </c>
      <c r="B647" s="9" t="s">
        <v>102</v>
      </c>
      <c r="C647" s="18"/>
      <c r="D647" s="23"/>
      <c r="E647" s="18"/>
      <c r="F647" s="24"/>
      <c r="G647" s="125">
        <v>0.05</v>
      </c>
      <c r="H647" s="124">
        <f>L646</f>
        <v>0</v>
      </c>
      <c r="I647" s="86"/>
      <c r="J647" s="96"/>
      <c r="K647" s="95"/>
      <c r="L647" s="95">
        <f>ROUND((G647*H647)*2,1)/2</f>
        <v>0</v>
      </c>
      <c r="M647" s="92">
        <f t="shared" si="96"/>
        <v>0</v>
      </c>
      <c r="N647" s="92"/>
      <c r="X647" s="503" t="s">
        <v>614</v>
      </c>
      <c r="Y647" s="526"/>
      <c r="Z647" s="242"/>
      <c r="AA647" s="527"/>
      <c r="AB647" s="527"/>
      <c r="AC647" s="242"/>
    </row>
    <row r="648" spans="1:29" x14ac:dyDescent="0.2">
      <c r="A648" s="12">
        <f t="shared" si="97"/>
        <v>9102</v>
      </c>
      <c r="B648" s="9" t="s">
        <v>101</v>
      </c>
      <c r="C648" s="18"/>
      <c r="D648" s="23"/>
      <c r="E648" s="39"/>
      <c r="F648" s="24"/>
      <c r="G648" s="26"/>
      <c r="H648" s="5"/>
      <c r="I648" s="86"/>
      <c r="J648" s="96"/>
      <c r="K648" s="95"/>
      <c r="L648" s="95">
        <v>0</v>
      </c>
      <c r="M648" s="92">
        <f t="shared" si="96"/>
        <v>0</v>
      </c>
      <c r="N648" s="92"/>
      <c r="X648" s="575" t="s">
        <v>615</v>
      </c>
      <c r="Y648" s="576"/>
      <c r="Z648" s="577"/>
      <c r="AA648" s="578"/>
      <c r="AB648" s="578"/>
      <c r="AC648" s="577"/>
    </row>
    <row r="649" spans="1:29" x14ac:dyDescent="0.2">
      <c r="A649" s="12">
        <f t="shared" si="97"/>
        <v>9103</v>
      </c>
      <c r="B649" s="9" t="s">
        <v>100</v>
      </c>
      <c r="C649" s="18"/>
      <c r="D649" s="23"/>
      <c r="E649" s="18"/>
      <c r="F649" s="24"/>
      <c r="G649" s="125">
        <v>0</v>
      </c>
      <c r="H649" s="124">
        <f>M295+M349-M345</f>
        <v>0</v>
      </c>
      <c r="I649" s="86"/>
      <c r="J649" s="96"/>
      <c r="K649" s="95"/>
      <c r="L649" s="95">
        <f>G649*H649</f>
        <v>0</v>
      </c>
      <c r="M649" s="92">
        <f t="shared" si="96"/>
        <v>0</v>
      </c>
      <c r="N649" s="92"/>
      <c r="X649" s="506" t="s">
        <v>616</v>
      </c>
      <c r="Y649" s="525"/>
      <c r="Z649" s="510"/>
      <c r="AA649" s="190"/>
      <c r="AB649" s="190"/>
      <c r="AC649" s="510"/>
    </row>
    <row r="650" spans="1:29" x14ac:dyDescent="0.2">
      <c r="A650" s="12">
        <f t="shared" si="97"/>
        <v>9104</v>
      </c>
      <c r="B650" s="9" t="s">
        <v>99</v>
      </c>
      <c r="C650" s="18"/>
      <c r="D650" s="23"/>
      <c r="E650" s="18"/>
      <c r="F650" s="24"/>
      <c r="G650" s="26" t="s">
        <v>98</v>
      </c>
      <c r="H650" s="5">
        <v>0</v>
      </c>
      <c r="I650" s="86"/>
      <c r="J650" s="96"/>
      <c r="K650" s="95"/>
      <c r="L650" s="95">
        <f>F650*H650</f>
        <v>0</v>
      </c>
      <c r="M650" s="92">
        <f t="shared" si="96"/>
        <v>0</v>
      </c>
      <c r="N650" s="92"/>
      <c r="X650" s="498"/>
    </row>
    <row r="651" spans="1:29" x14ac:dyDescent="0.2">
      <c r="A651" s="12">
        <f t="shared" si="97"/>
        <v>9105</v>
      </c>
      <c r="B651" s="9" t="s">
        <v>97</v>
      </c>
      <c r="C651" s="18"/>
      <c r="D651" s="23"/>
      <c r="E651" s="18"/>
      <c r="F651" s="24"/>
      <c r="G651" s="26"/>
      <c r="H651" s="5"/>
      <c r="I651" s="86"/>
      <c r="J651" s="96"/>
      <c r="K651" s="95"/>
      <c r="L651" s="95">
        <v>0</v>
      </c>
      <c r="M651" s="92">
        <f t="shared" si="96"/>
        <v>0</v>
      </c>
      <c r="N651" s="92"/>
      <c r="X651" s="498"/>
    </row>
    <row r="652" spans="1:29" x14ac:dyDescent="0.2">
      <c r="A652" s="12">
        <f t="shared" si="97"/>
        <v>9106</v>
      </c>
      <c r="B652" s="9" t="s">
        <v>96</v>
      </c>
      <c r="C652" s="18"/>
      <c r="D652" s="23"/>
      <c r="E652" s="18"/>
      <c r="F652" s="24"/>
      <c r="G652" s="26"/>
      <c r="H652" s="5"/>
      <c r="I652" s="86"/>
      <c r="J652" s="96"/>
      <c r="K652" s="95"/>
      <c r="L652" s="95">
        <v>0</v>
      </c>
      <c r="M652" s="92">
        <f t="shared" si="96"/>
        <v>0</v>
      </c>
      <c r="N652" s="92"/>
      <c r="X652" s="498"/>
    </row>
    <row r="653" spans="1:29" x14ac:dyDescent="0.2">
      <c r="A653" s="12">
        <f t="shared" si="97"/>
        <v>9107</v>
      </c>
      <c r="C653" s="18"/>
      <c r="D653" s="23"/>
      <c r="E653" s="18"/>
      <c r="F653" s="24"/>
      <c r="G653" s="26"/>
      <c r="H653" s="5"/>
      <c r="I653" s="86"/>
      <c r="J653" s="96"/>
      <c r="K653" s="95"/>
      <c r="L653" s="95"/>
      <c r="M653" s="92">
        <f t="shared" si="96"/>
        <v>0</v>
      </c>
      <c r="N653" s="92"/>
      <c r="X653" s="498"/>
    </row>
    <row r="654" spans="1:29" x14ac:dyDescent="0.2">
      <c r="B654" s="72"/>
      <c r="C654" s="121"/>
      <c r="D654" s="75"/>
      <c r="E654" s="121"/>
      <c r="F654" s="72"/>
      <c r="G654" s="9"/>
      <c r="H654" s="120"/>
      <c r="I654" s="119"/>
      <c r="J654" s="123"/>
      <c r="K654" s="29"/>
      <c r="L654" s="29"/>
      <c r="M654" s="122"/>
      <c r="N654" s="122"/>
      <c r="Q654" s="101"/>
      <c r="R654" s="101"/>
      <c r="S654" s="101"/>
      <c r="T654" s="101"/>
      <c r="U654" s="101"/>
      <c r="V654" s="187"/>
      <c r="W654" s="415"/>
      <c r="X654" s="498"/>
    </row>
    <row r="655" spans="1:29" x14ac:dyDescent="0.2">
      <c r="B655" s="106" t="s">
        <v>95</v>
      </c>
      <c r="C655" s="49"/>
      <c r="D655" s="82"/>
      <c r="E655" s="49"/>
      <c r="F655" s="48"/>
      <c r="G655" s="80"/>
      <c r="H655" s="105"/>
      <c r="I655" s="105" t="s">
        <v>79</v>
      </c>
      <c r="J655" s="113"/>
      <c r="K655" s="112">
        <f>SUM(K656:K664)</f>
        <v>0</v>
      </c>
      <c r="L655" s="112">
        <f>SUM(L656:L664)</f>
        <v>0</v>
      </c>
      <c r="M655" s="111">
        <f>SUM(M656:M664)</f>
        <v>0</v>
      </c>
      <c r="N655" s="111">
        <f>SUM(N656:N664)</f>
        <v>0</v>
      </c>
      <c r="O655" s="110"/>
      <c r="Q655" s="101"/>
      <c r="R655" s="101"/>
      <c r="S655" s="101"/>
      <c r="T655" s="101"/>
      <c r="U655" s="101"/>
      <c r="V655" s="187"/>
      <c r="W655" s="415"/>
      <c r="X655" s="498"/>
    </row>
    <row r="656" spans="1:29" x14ac:dyDescent="0.2">
      <c r="A656" s="12">
        <v>9200</v>
      </c>
      <c r="B656" s="9" t="s">
        <v>94</v>
      </c>
      <c r="C656" s="121"/>
      <c r="D656" s="75"/>
      <c r="E656" s="121"/>
      <c r="F656" s="72"/>
      <c r="G656" s="9"/>
      <c r="H656" s="120"/>
      <c r="I656" s="119"/>
      <c r="J656" s="96"/>
      <c r="K656" s="95"/>
      <c r="L656" s="95">
        <v>0</v>
      </c>
      <c r="M656" s="92">
        <f t="shared" ref="M656:M662" si="98">K656+L656</f>
        <v>0</v>
      </c>
      <c r="N656" s="92"/>
      <c r="Q656" s="101"/>
      <c r="R656" s="101"/>
      <c r="S656" s="101"/>
      <c r="T656" s="101"/>
      <c r="U656" s="101"/>
      <c r="V656" s="187"/>
      <c r="W656" s="415"/>
      <c r="X656" s="498"/>
    </row>
    <row r="657" spans="1:29" x14ac:dyDescent="0.2">
      <c r="A657" s="12">
        <f t="shared" ref="A657:A663" si="99">A656+1</f>
        <v>9201</v>
      </c>
      <c r="B657" s="9" t="s">
        <v>93</v>
      </c>
      <c r="C657" s="18"/>
      <c r="D657" s="23"/>
      <c r="E657" s="18"/>
      <c r="G657" s="9"/>
      <c r="H657" s="26"/>
      <c r="I657" s="16"/>
      <c r="J657" s="96"/>
      <c r="K657" s="95"/>
      <c r="L657" s="95">
        <v>0</v>
      </c>
      <c r="M657" s="92">
        <f t="shared" si="98"/>
        <v>0</v>
      </c>
      <c r="N657" s="92"/>
      <c r="O657" s="61"/>
      <c r="X657" s="498"/>
    </row>
    <row r="658" spans="1:29" x14ac:dyDescent="0.2">
      <c r="A658" s="12">
        <f t="shared" si="99"/>
        <v>9202</v>
      </c>
      <c r="B658" s="9" t="s">
        <v>92</v>
      </c>
      <c r="C658" s="18"/>
      <c r="D658" s="23"/>
      <c r="E658" s="18"/>
      <c r="G658" s="9"/>
      <c r="H658" s="26"/>
      <c r="I658" s="16"/>
      <c r="J658" s="96"/>
      <c r="K658" s="95"/>
      <c r="L658" s="95">
        <v>0</v>
      </c>
      <c r="M658" s="92">
        <f t="shared" si="98"/>
        <v>0</v>
      </c>
      <c r="N658" s="92"/>
      <c r="O658" s="61"/>
      <c r="X658" s="498"/>
    </row>
    <row r="659" spans="1:29" x14ac:dyDescent="0.2">
      <c r="A659" s="12">
        <f t="shared" si="99"/>
        <v>9203</v>
      </c>
      <c r="B659" s="9" t="s">
        <v>91</v>
      </c>
      <c r="C659" s="18"/>
      <c r="D659" s="23"/>
      <c r="E659" s="18"/>
      <c r="G659" s="9"/>
      <c r="H659" s="26"/>
      <c r="I659" s="16"/>
      <c r="J659" s="96"/>
      <c r="K659" s="95"/>
      <c r="L659" s="95">
        <v>0</v>
      </c>
      <c r="M659" s="92">
        <f t="shared" si="98"/>
        <v>0</v>
      </c>
      <c r="N659" s="92"/>
      <c r="O659" s="61"/>
      <c r="X659" s="498"/>
    </row>
    <row r="660" spans="1:29" x14ac:dyDescent="0.2">
      <c r="A660" s="12">
        <f t="shared" si="99"/>
        <v>9204</v>
      </c>
      <c r="B660" s="9" t="s">
        <v>90</v>
      </c>
      <c r="C660" s="18"/>
      <c r="D660" s="23"/>
      <c r="E660" s="18"/>
      <c r="G660" s="9"/>
      <c r="H660" s="26"/>
      <c r="I660" s="16"/>
      <c r="J660" s="96"/>
      <c r="K660" s="95"/>
      <c r="L660" s="95">
        <v>0</v>
      </c>
      <c r="M660" s="92">
        <f t="shared" si="98"/>
        <v>0</v>
      </c>
      <c r="N660" s="92"/>
      <c r="O660" s="61"/>
      <c r="X660" s="498"/>
    </row>
    <row r="661" spans="1:29" x14ac:dyDescent="0.2">
      <c r="A661" s="12">
        <f t="shared" si="99"/>
        <v>9205</v>
      </c>
      <c r="B661" s="9" t="s">
        <v>89</v>
      </c>
      <c r="C661" s="18"/>
      <c r="D661" s="23"/>
      <c r="E661" s="18"/>
      <c r="G661" s="9"/>
      <c r="H661" s="26"/>
      <c r="I661" s="16"/>
      <c r="J661" s="96"/>
      <c r="K661" s="95"/>
      <c r="L661" s="95">
        <v>0</v>
      </c>
      <c r="M661" s="92">
        <f t="shared" si="98"/>
        <v>0</v>
      </c>
      <c r="N661" s="92"/>
      <c r="O661" s="61"/>
      <c r="X661" s="498"/>
    </row>
    <row r="662" spans="1:29" x14ac:dyDescent="0.2">
      <c r="A662" s="12">
        <f t="shared" si="99"/>
        <v>9206</v>
      </c>
      <c r="B662" s="9" t="s">
        <v>88</v>
      </c>
      <c r="C662" s="18"/>
      <c r="D662" s="23"/>
      <c r="E662" s="18"/>
      <c r="G662" s="9"/>
      <c r="H662" s="26"/>
      <c r="I662" s="16"/>
      <c r="J662" s="96"/>
      <c r="K662" s="95"/>
      <c r="L662" s="95">
        <v>0</v>
      </c>
      <c r="M662" s="92">
        <f t="shared" si="98"/>
        <v>0</v>
      </c>
      <c r="N662" s="92"/>
      <c r="O662" s="61"/>
      <c r="X662" s="498"/>
    </row>
    <row r="663" spans="1:29" x14ac:dyDescent="0.2">
      <c r="A663" s="12">
        <f t="shared" si="99"/>
        <v>9207</v>
      </c>
      <c r="B663" s="118" t="s">
        <v>87</v>
      </c>
      <c r="C663" s="18"/>
      <c r="D663" s="23"/>
      <c r="E663" s="18"/>
      <c r="G663" s="9"/>
      <c r="H663" s="26"/>
      <c r="I663" s="16"/>
      <c r="J663" s="96"/>
      <c r="K663" s="95"/>
      <c r="L663" s="95"/>
      <c r="M663" s="92"/>
      <c r="N663" s="92"/>
      <c r="O663" s="61"/>
      <c r="X663" s="498"/>
    </row>
    <row r="664" spans="1:29" x14ac:dyDescent="0.2">
      <c r="C664" s="18"/>
      <c r="D664" s="23"/>
      <c r="E664" s="18"/>
      <c r="G664" s="9"/>
      <c r="H664" s="26"/>
      <c r="I664" s="16"/>
      <c r="J664" s="115"/>
      <c r="K664" s="114"/>
      <c r="L664" s="114"/>
      <c r="M664" s="92"/>
      <c r="N664" s="92"/>
      <c r="O664" s="61"/>
      <c r="X664" s="640" t="s">
        <v>617</v>
      </c>
      <c r="Y664" s="638"/>
      <c r="Z664" s="638"/>
      <c r="AA664" s="638"/>
      <c r="AB664" s="638"/>
      <c r="AC664" s="638"/>
    </row>
    <row r="665" spans="1:29" x14ac:dyDescent="0.2">
      <c r="A665" s="107"/>
      <c r="B665" s="106" t="s">
        <v>86</v>
      </c>
      <c r="C665" s="49"/>
      <c r="D665" s="82"/>
      <c r="E665" s="49"/>
      <c r="F665" s="48"/>
      <c r="G665" s="48"/>
      <c r="H665" s="105"/>
      <c r="I665" s="105" t="s">
        <v>79</v>
      </c>
      <c r="J665" s="113"/>
      <c r="K665" s="112">
        <f>SUM(K666:K669)</f>
        <v>0</v>
      </c>
      <c r="L665" s="112">
        <f>SUM(L666:L669)</f>
        <v>0</v>
      </c>
      <c r="M665" s="111">
        <f>SUM(M666:M669)</f>
        <v>0</v>
      </c>
      <c r="N665" s="111">
        <f>SUM(N666:N669)</f>
        <v>0</v>
      </c>
      <c r="O665" s="110"/>
      <c r="Q665" s="101"/>
      <c r="R665" s="101"/>
      <c r="S665" s="101"/>
      <c r="T665" s="101"/>
      <c r="U665" s="101"/>
      <c r="V665" s="187"/>
      <c r="W665" s="415"/>
      <c r="X665" s="639"/>
      <c r="Y665" s="638"/>
      <c r="Z665" s="638"/>
      <c r="AA665" s="638"/>
      <c r="AB665" s="638"/>
      <c r="AC665" s="638"/>
    </row>
    <row r="666" spans="1:29" x14ac:dyDescent="0.2">
      <c r="A666" s="12">
        <v>9300</v>
      </c>
      <c r="B666" s="9" t="s">
        <v>85</v>
      </c>
      <c r="C666" s="18"/>
      <c r="D666" s="23"/>
      <c r="E666" s="18"/>
      <c r="G666" s="9"/>
      <c r="H666" s="26"/>
      <c r="I666" s="16"/>
      <c r="J666" s="96"/>
      <c r="K666" s="95"/>
      <c r="L666" s="95">
        <v>0</v>
      </c>
      <c r="M666" s="92">
        <f>K666+L666</f>
        <v>0</v>
      </c>
      <c r="N666" s="92"/>
      <c r="O666" s="61"/>
      <c r="X666" s="639"/>
      <c r="Y666" s="638"/>
      <c r="Z666" s="638"/>
      <c r="AA666" s="638"/>
      <c r="AB666" s="638"/>
      <c r="AC666" s="638"/>
    </row>
    <row r="667" spans="1:29" x14ac:dyDescent="0.2">
      <c r="A667" s="12">
        <f>A666+1</f>
        <v>9301</v>
      </c>
      <c r="B667" s="9" t="s">
        <v>84</v>
      </c>
      <c r="C667" s="18"/>
      <c r="D667" s="23"/>
      <c r="E667" s="18"/>
      <c r="F667" s="117">
        <v>5.0000000000000001E-3</v>
      </c>
      <c r="G667" s="97" t="s">
        <v>76</v>
      </c>
      <c r="H667" s="116">
        <v>0</v>
      </c>
      <c r="I667" s="16"/>
      <c r="J667" s="96"/>
      <c r="K667" s="95"/>
      <c r="L667" s="95">
        <f>F667*H667</f>
        <v>0</v>
      </c>
      <c r="M667" s="92">
        <f>K667+L667</f>
        <v>0</v>
      </c>
      <c r="N667" s="92"/>
      <c r="O667" s="61"/>
      <c r="X667" s="639"/>
      <c r="Y667" s="638"/>
      <c r="Z667" s="638"/>
      <c r="AA667" s="638"/>
      <c r="AB667" s="638"/>
      <c r="AC667" s="638"/>
    </row>
    <row r="668" spans="1:29" x14ac:dyDescent="0.2">
      <c r="A668" s="12">
        <f>A667+1</f>
        <v>9302</v>
      </c>
      <c r="C668" s="18"/>
      <c r="D668" s="23"/>
      <c r="E668" s="18"/>
      <c r="G668" s="9"/>
      <c r="H668" s="26"/>
      <c r="I668" s="16"/>
      <c r="J668" s="96"/>
      <c r="K668" s="95"/>
      <c r="L668" s="95">
        <v>0</v>
      </c>
      <c r="M668" s="92">
        <f>K668+L668</f>
        <v>0</v>
      </c>
      <c r="N668" s="92"/>
      <c r="O668" s="61"/>
      <c r="X668" s="498"/>
    </row>
    <row r="669" spans="1:29" x14ac:dyDescent="0.2">
      <c r="C669" s="18"/>
      <c r="D669" s="23"/>
      <c r="E669" s="18"/>
      <c r="G669" s="9"/>
      <c r="H669" s="26"/>
      <c r="I669" s="16"/>
      <c r="J669" s="115"/>
      <c r="K669" s="114"/>
      <c r="L669" s="114"/>
      <c r="M669" s="92"/>
      <c r="N669" s="92"/>
      <c r="O669" s="61"/>
      <c r="X669" s="503" t="s">
        <v>618</v>
      </c>
      <c r="Y669" s="242"/>
      <c r="Z669" s="242"/>
      <c r="AA669" s="242"/>
      <c r="AB669" s="527"/>
      <c r="AC669" s="242"/>
    </row>
    <row r="670" spans="1:29" x14ac:dyDescent="0.2">
      <c r="A670" s="107"/>
      <c r="B670" s="106" t="s">
        <v>83</v>
      </c>
      <c r="C670" s="49"/>
      <c r="D670" s="82"/>
      <c r="E670" s="49"/>
      <c r="F670" s="48"/>
      <c r="G670" s="48"/>
      <c r="H670" s="105"/>
      <c r="I670" s="105" t="s">
        <v>79</v>
      </c>
      <c r="J670" s="113"/>
      <c r="K670" s="112">
        <f>SUM(K671:K675)</f>
        <v>0</v>
      </c>
      <c r="L670" s="112">
        <f>SUM(L671:L675)</f>
        <v>0</v>
      </c>
      <c r="M670" s="111">
        <f>SUM(M671:M675)</f>
        <v>0</v>
      </c>
      <c r="N670" s="111">
        <f>SUM(N671:N675)</f>
        <v>0</v>
      </c>
      <c r="O670" s="110"/>
      <c r="Q670" s="101"/>
      <c r="R670" s="101"/>
      <c r="S670" s="101"/>
      <c r="T670" s="101"/>
      <c r="U670" s="101"/>
      <c r="V670" s="187"/>
      <c r="W670" s="415"/>
      <c r="X670" s="598"/>
      <c r="Y670" s="9"/>
      <c r="AA670" s="9"/>
    </row>
    <row r="671" spans="1:29" x14ac:dyDescent="0.2">
      <c r="A671" s="12">
        <v>9400</v>
      </c>
      <c r="B671" s="9" t="s">
        <v>8</v>
      </c>
      <c r="C671" s="18"/>
      <c r="D671" s="23"/>
      <c r="E671" s="18"/>
      <c r="G671" s="9"/>
      <c r="H671" s="26"/>
      <c r="I671" s="16"/>
      <c r="J671" s="96"/>
      <c r="K671" s="95"/>
      <c r="L671" s="95">
        <v>0</v>
      </c>
      <c r="M671" s="92">
        <f>K671+L671</f>
        <v>0</v>
      </c>
      <c r="N671" s="92"/>
      <c r="O671" s="61"/>
      <c r="X671" s="498"/>
    </row>
    <row r="672" spans="1:29" x14ac:dyDescent="0.2">
      <c r="A672" s="12">
        <f>A671+1</f>
        <v>9401</v>
      </c>
      <c r="B672" s="9" t="s">
        <v>82</v>
      </c>
      <c r="C672" s="18"/>
      <c r="D672" s="23"/>
      <c r="E672" s="18"/>
      <c r="G672" s="9"/>
      <c r="H672" s="26"/>
      <c r="I672" s="16"/>
      <c r="J672" s="96"/>
      <c r="K672" s="95"/>
      <c r="L672" s="95">
        <v>0</v>
      </c>
      <c r="M672" s="92">
        <f>K672+L672</f>
        <v>0</v>
      </c>
      <c r="N672" s="92"/>
      <c r="O672" s="61"/>
      <c r="X672" s="498"/>
    </row>
    <row r="673" spans="1:29" x14ac:dyDescent="0.2">
      <c r="A673" s="12">
        <f>A672+1</f>
        <v>9402</v>
      </c>
      <c r="B673" s="9" t="s">
        <v>81</v>
      </c>
      <c r="C673" s="18"/>
      <c r="D673" s="23"/>
      <c r="E673" s="18"/>
      <c r="G673" s="26"/>
      <c r="I673" s="6"/>
      <c r="J673" s="96"/>
      <c r="K673" s="95"/>
      <c r="L673" s="95">
        <v>0</v>
      </c>
      <c r="M673" s="92">
        <f>K673+L673</f>
        <v>0</v>
      </c>
      <c r="N673" s="92"/>
      <c r="O673" s="61"/>
      <c r="X673" s="498"/>
    </row>
    <row r="674" spans="1:29" x14ac:dyDescent="0.2">
      <c r="A674" s="12">
        <f>A673+1</f>
        <v>9403</v>
      </c>
      <c r="C674" s="9"/>
      <c r="D674" s="9"/>
      <c r="E674" s="9"/>
      <c r="G674" s="9"/>
      <c r="H674" s="9"/>
      <c r="I674" s="9"/>
      <c r="J674" s="96"/>
      <c r="K674" s="95"/>
      <c r="L674" s="95"/>
      <c r="M674" s="92">
        <f>K674+L674</f>
        <v>0</v>
      </c>
      <c r="N674" s="92"/>
      <c r="O674" s="9"/>
      <c r="P674" s="1"/>
      <c r="Q674" s="9"/>
      <c r="R674" s="9"/>
      <c r="S674" s="9"/>
      <c r="T674" s="9"/>
      <c r="U674" s="9"/>
      <c r="V674" s="9"/>
      <c r="W674" s="97"/>
      <c r="X674" s="498"/>
    </row>
    <row r="675" spans="1:29" x14ac:dyDescent="0.2">
      <c r="C675" s="9"/>
      <c r="D675" s="9"/>
      <c r="E675" s="9"/>
      <c r="G675" s="9"/>
      <c r="H675" s="9"/>
      <c r="I675" s="9"/>
      <c r="J675" s="109"/>
      <c r="K675" s="108"/>
      <c r="L675" s="108"/>
      <c r="M675" s="108"/>
      <c r="N675" s="108"/>
      <c r="O675" s="9"/>
      <c r="P675" s="1"/>
      <c r="Q675" s="9"/>
      <c r="R675" s="9"/>
      <c r="S675" s="9"/>
      <c r="T675" s="9"/>
      <c r="U675" s="9"/>
      <c r="V675" s="9"/>
      <c r="W675" s="97"/>
      <c r="X675" s="641" t="s">
        <v>619</v>
      </c>
      <c r="Y675" s="638"/>
      <c r="Z675" s="638"/>
      <c r="AA675" s="638"/>
      <c r="AB675" s="638"/>
      <c r="AC675" s="638"/>
    </row>
    <row r="676" spans="1:29" x14ac:dyDescent="0.2">
      <c r="A676" s="107"/>
      <c r="B676" s="106" t="s">
        <v>80</v>
      </c>
      <c r="C676" s="49"/>
      <c r="D676" s="82"/>
      <c r="E676" s="49"/>
      <c r="F676" s="48"/>
      <c r="G676" s="48"/>
      <c r="H676" s="105"/>
      <c r="I676" s="105" t="s">
        <v>79</v>
      </c>
      <c r="J676" s="104"/>
      <c r="K676" s="103">
        <f>SUM(K677:K680)</f>
        <v>0</v>
      </c>
      <c r="L676" s="103">
        <f>SUM(L677:L680)</f>
        <v>0</v>
      </c>
      <c r="M676" s="103">
        <f>SUM(M677:M680)</f>
        <v>0</v>
      </c>
      <c r="N676" s="102">
        <f>SUM(N677:N680)</f>
        <v>0</v>
      </c>
      <c r="Q676" s="101"/>
      <c r="R676" s="101"/>
      <c r="S676" s="101"/>
      <c r="T676" s="101"/>
      <c r="U676" s="101"/>
      <c r="V676" s="19"/>
      <c r="W676" s="415"/>
      <c r="X676" s="639"/>
      <c r="Y676" s="638"/>
      <c r="Z676" s="638"/>
      <c r="AA676" s="638"/>
      <c r="AB676" s="638"/>
      <c r="AC676" s="638"/>
    </row>
    <row r="677" spans="1:29" x14ac:dyDescent="0.2">
      <c r="A677" s="12">
        <v>9500</v>
      </c>
      <c r="B677" s="9" t="s">
        <v>78</v>
      </c>
      <c r="C677" s="18"/>
      <c r="D677" s="23"/>
      <c r="E677" s="18"/>
      <c r="F677" s="99">
        <v>8.1000000000000003E-2</v>
      </c>
      <c r="G677" s="97" t="s">
        <v>76</v>
      </c>
      <c r="H677" s="100">
        <f>L37+L39+L41+L43+L655-L435-(L422/2)</f>
        <v>0</v>
      </c>
      <c r="I677" s="17">
        <f>J37+J39+J41+J43+J655+J665</f>
        <v>0</v>
      </c>
      <c r="J677" s="96"/>
      <c r="K677" s="95"/>
      <c r="L677" s="95">
        <f>F677*H677</f>
        <v>0</v>
      </c>
      <c r="M677" s="92">
        <f>K677+L677</f>
        <v>0</v>
      </c>
      <c r="N677" s="92"/>
      <c r="V677" s="17"/>
      <c r="X677" s="639"/>
      <c r="Y677" s="638"/>
      <c r="Z677" s="638"/>
      <c r="AA677" s="638"/>
      <c r="AB677" s="638"/>
      <c r="AC677" s="638"/>
    </row>
    <row r="678" spans="1:29" x14ac:dyDescent="0.2">
      <c r="A678" s="12">
        <f>A677+1</f>
        <v>9501</v>
      </c>
      <c r="B678" s="9" t="s">
        <v>77</v>
      </c>
      <c r="C678" s="18"/>
      <c r="D678" s="23"/>
      <c r="E678" s="18"/>
      <c r="F678" s="99">
        <v>3.7999999999999999E-2</v>
      </c>
      <c r="G678" s="97" t="s">
        <v>76</v>
      </c>
      <c r="H678" s="17">
        <f>L435</f>
        <v>0</v>
      </c>
      <c r="I678" s="17"/>
      <c r="J678" s="96"/>
      <c r="K678" s="95"/>
      <c r="L678" s="95">
        <f>F678*H678</f>
        <v>0</v>
      </c>
      <c r="M678" s="92">
        <f>K678+L678</f>
        <v>0</v>
      </c>
      <c r="N678" s="92"/>
      <c r="V678" s="17"/>
      <c r="X678" s="498"/>
    </row>
    <row r="679" spans="1:29" x14ac:dyDescent="0.2">
      <c r="A679" s="12">
        <f>A678+1</f>
        <v>9502</v>
      </c>
      <c r="B679" s="9" t="s">
        <v>7</v>
      </c>
      <c r="C679" s="18"/>
      <c r="D679" s="23"/>
      <c r="E679" s="18"/>
      <c r="F679" s="98">
        <v>0</v>
      </c>
      <c r="G679" s="97" t="s">
        <v>76</v>
      </c>
      <c r="H679" s="7">
        <f>M677+M678</f>
        <v>0</v>
      </c>
      <c r="I679" s="7">
        <f>((I677-J39)*7.5%)+(J39*3.75%)</f>
        <v>0</v>
      </c>
      <c r="J679" s="96"/>
      <c r="K679" s="95"/>
      <c r="L679" s="95">
        <f>F679*-H679</f>
        <v>0</v>
      </c>
      <c r="M679" s="92">
        <f>K679+L679</f>
        <v>0</v>
      </c>
      <c r="N679" s="92"/>
      <c r="V679" s="17"/>
      <c r="X679" s="640" t="s">
        <v>620</v>
      </c>
      <c r="Y679" s="638"/>
      <c r="Z679" s="638"/>
      <c r="AA679" s="638"/>
      <c r="AB679" s="638"/>
      <c r="AC679" s="638"/>
    </row>
    <row r="680" spans="1:29" x14ac:dyDescent="0.2">
      <c r="C680" s="18"/>
      <c r="D680" s="23"/>
      <c r="E680" s="18"/>
      <c r="G680" s="9"/>
      <c r="H680" s="9"/>
      <c r="I680" s="86"/>
      <c r="J680" s="94"/>
      <c r="K680" s="93"/>
      <c r="L680" s="93"/>
      <c r="M680" s="92"/>
      <c r="N680" s="92"/>
      <c r="V680" s="17"/>
      <c r="X680" s="639"/>
      <c r="Y680" s="638"/>
      <c r="Z680" s="638"/>
      <c r="AA680" s="638"/>
      <c r="AB680" s="638"/>
      <c r="AC680" s="638"/>
    </row>
    <row r="681" spans="1:29" ht="17" thickBot="1" x14ac:dyDescent="0.25">
      <c r="C681" s="18"/>
      <c r="D681" s="23"/>
      <c r="E681" s="91"/>
      <c r="F681" s="90"/>
      <c r="G681" s="90"/>
      <c r="H681" s="89"/>
      <c r="I681" s="89" t="s">
        <v>75</v>
      </c>
      <c r="J681" s="88"/>
      <c r="K681" s="87">
        <f>K645+K655+K665+K670+K676</f>
        <v>0</v>
      </c>
      <c r="L681" s="87">
        <f>L645+L655+L665+L670+L676</f>
        <v>0</v>
      </c>
      <c r="M681" s="87">
        <f>M645+M655+M665+M670+M676</f>
        <v>0</v>
      </c>
      <c r="N681" s="87">
        <f>N645+N655+N665+N670+N676</f>
        <v>0</v>
      </c>
      <c r="V681" s="17"/>
      <c r="X681" s="498"/>
    </row>
    <row r="682" spans="1:29" x14ac:dyDescent="0.2">
      <c r="C682" s="18"/>
      <c r="D682" s="23"/>
      <c r="E682" s="18"/>
      <c r="G682" s="9"/>
      <c r="H682" s="9"/>
      <c r="I682" s="86"/>
      <c r="J682" s="86"/>
      <c r="K682" s="85"/>
      <c r="L682" s="85"/>
      <c r="M682" s="5"/>
      <c r="N682" s="5"/>
      <c r="V682" s="17"/>
      <c r="X682" s="498"/>
    </row>
    <row r="683" spans="1:29" x14ac:dyDescent="0.2">
      <c r="C683" s="18"/>
      <c r="D683" s="23"/>
      <c r="E683" s="18"/>
      <c r="G683" s="9"/>
      <c r="H683" s="9"/>
      <c r="I683" s="86"/>
      <c r="J683" s="86"/>
      <c r="K683" s="85"/>
      <c r="L683" s="85"/>
      <c r="M683" s="5"/>
      <c r="N683" s="5"/>
      <c r="V683" s="17"/>
      <c r="X683" s="498"/>
    </row>
    <row r="684" spans="1:29" x14ac:dyDescent="0.2">
      <c r="C684" s="18"/>
      <c r="D684" s="23"/>
      <c r="E684" s="18"/>
      <c r="G684" s="9"/>
      <c r="H684" s="9"/>
      <c r="I684" s="86"/>
      <c r="J684" s="86"/>
      <c r="K684" s="85"/>
      <c r="L684" s="85"/>
      <c r="M684" s="5"/>
      <c r="N684" s="5"/>
      <c r="V684" s="17"/>
      <c r="X684" s="498"/>
    </row>
    <row r="685" spans="1:29" x14ac:dyDescent="0.2">
      <c r="C685" s="18"/>
      <c r="D685" s="23"/>
      <c r="E685" s="18"/>
      <c r="G685" s="9"/>
      <c r="H685" s="9"/>
      <c r="I685" s="86"/>
      <c r="J685" s="86"/>
      <c r="K685" s="85"/>
      <c r="L685" s="85"/>
      <c r="M685" s="5"/>
      <c r="N685" s="5"/>
      <c r="V685" s="17"/>
      <c r="X685" s="498"/>
    </row>
    <row r="686" spans="1:29" x14ac:dyDescent="0.2">
      <c r="C686" s="18"/>
      <c r="D686" s="23"/>
      <c r="E686" s="18"/>
      <c r="G686" s="9"/>
      <c r="H686" s="9"/>
      <c r="I686" s="86"/>
      <c r="J686" s="86"/>
      <c r="K686" s="85"/>
      <c r="L686" s="85"/>
      <c r="M686" s="5"/>
      <c r="N686" s="5"/>
      <c r="V686" s="17"/>
      <c r="X686" s="498"/>
    </row>
    <row r="687" spans="1:29" x14ac:dyDescent="0.2">
      <c r="C687" s="18"/>
      <c r="D687" s="23"/>
      <c r="E687" s="18"/>
      <c r="G687" s="9"/>
      <c r="H687" s="9"/>
      <c r="I687" s="86"/>
      <c r="J687" s="86"/>
      <c r="K687" s="85"/>
      <c r="L687" s="85"/>
      <c r="M687" s="5"/>
      <c r="N687" s="5"/>
      <c r="V687" s="17"/>
      <c r="X687" s="498"/>
    </row>
    <row r="688" spans="1:29" x14ac:dyDescent="0.2">
      <c r="C688" s="18"/>
      <c r="D688" s="23"/>
      <c r="E688" s="18"/>
      <c r="G688" s="9"/>
      <c r="H688" s="9"/>
      <c r="I688" s="86"/>
      <c r="J688" s="86"/>
      <c r="K688" s="85"/>
      <c r="L688" s="85"/>
      <c r="M688" s="5"/>
      <c r="N688" s="5"/>
      <c r="V688" s="17"/>
      <c r="X688" s="498"/>
    </row>
    <row r="689" spans="2:24" x14ac:dyDescent="0.2">
      <c r="C689" s="18"/>
      <c r="D689" s="23"/>
      <c r="E689" s="18"/>
      <c r="G689" s="9"/>
      <c r="H689" s="9"/>
      <c r="I689" s="86"/>
      <c r="J689" s="86"/>
      <c r="K689" s="85"/>
      <c r="L689" s="85"/>
      <c r="M689" s="5"/>
      <c r="N689" s="5"/>
      <c r="V689" s="17"/>
      <c r="X689" s="498"/>
    </row>
    <row r="690" spans="2:24" x14ac:dyDescent="0.2">
      <c r="C690" s="18"/>
      <c r="D690" s="23"/>
      <c r="E690" s="18"/>
      <c r="G690" s="9"/>
      <c r="H690" s="9"/>
      <c r="I690" s="86"/>
      <c r="J690" s="86"/>
      <c r="K690" s="85"/>
      <c r="L690" s="85"/>
      <c r="M690" s="5"/>
      <c r="N690" s="5"/>
      <c r="V690" s="17"/>
      <c r="X690" s="498"/>
    </row>
    <row r="691" spans="2:24" x14ac:dyDescent="0.2">
      <c r="C691" s="18"/>
      <c r="D691" s="23"/>
      <c r="E691" s="18"/>
      <c r="G691" s="9"/>
      <c r="H691" s="9"/>
      <c r="I691" s="86"/>
      <c r="J691" s="86"/>
      <c r="K691" s="85"/>
      <c r="L691" s="85"/>
      <c r="M691" s="5"/>
      <c r="N691" s="5"/>
      <c r="V691" s="17"/>
      <c r="X691" s="498"/>
    </row>
    <row r="692" spans="2:24" x14ac:dyDescent="0.2">
      <c r="C692" s="18"/>
      <c r="D692" s="23"/>
      <c r="E692" s="18"/>
      <c r="G692" s="9"/>
      <c r="H692" s="9"/>
      <c r="I692" s="86"/>
      <c r="J692" s="86"/>
      <c r="K692" s="85"/>
      <c r="L692" s="85"/>
      <c r="M692" s="5"/>
      <c r="N692" s="5"/>
      <c r="V692" s="17"/>
      <c r="X692" s="498"/>
    </row>
    <row r="693" spans="2:24" x14ac:dyDescent="0.2">
      <c r="C693" s="18"/>
      <c r="D693" s="23"/>
      <c r="E693" s="18"/>
      <c r="G693" s="9"/>
      <c r="H693" s="9"/>
      <c r="I693" s="86"/>
      <c r="J693" s="86"/>
      <c r="K693" s="85"/>
      <c r="L693" s="85"/>
      <c r="M693" s="5"/>
      <c r="N693" s="5"/>
      <c r="V693" s="17"/>
      <c r="X693" s="498"/>
    </row>
    <row r="694" spans="2:24" x14ac:dyDescent="0.2">
      <c r="C694" s="18"/>
      <c r="D694" s="23"/>
      <c r="E694" s="18"/>
      <c r="G694" s="9"/>
      <c r="H694" s="9"/>
      <c r="I694" s="86"/>
      <c r="J694" s="86"/>
      <c r="K694" s="85"/>
      <c r="L694" s="85"/>
      <c r="M694" s="5"/>
      <c r="N694" s="5"/>
      <c r="V694" s="17"/>
      <c r="X694" s="498"/>
    </row>
    <row r="695" spans="2:24" x14ac:dyDescent="0.2">
      <c r="C695" s="18"/>
      <c r="D695" s="23"/>
      <c r="E695" s="18"/>
      <c r="G695" s="9"/>
      <c r="H695" s="9"/>
      <c r="I695" s="86"/>
      <c r="J695" s="86"/>
      <c r="K695" s="85"/>
      <c r="L695" s="85"/>
      <c r="M695" s="5"/>
      <c r="N695" s="5"/>
      <c r="V695" s="17"/>
      <c r="X695" s="498"/>
    </row>
    <row r="696" spans="2:24" x14ac:dyDescent="0.2">
      <c r="C696" s="18"/>
      <c r="D696" s="23"/>
      <c r="E696" s="18"/>
      <c r="G696" s="9"/>
      <c r="H696" s="9"/>
      <c r="I696" s="86"/>
      <c r="J696" s="86"/>
      <c r="K696" s="85"/>
      <c r="L696" s="85"/>
      <c r="M696" s="5"/>
      <c r="N696" s="5"/>
      <c r="V696" s="17"/>
      <c r="X696" s="498"/>
    </row>
    <row r="697" spans="2:24" x14ac:dyDescent="0.2">
      <c r="C697" s="18"/>
      <c r="D697" s="23"/>
      <c r="E697" s="18"/>
      <c r="G697" s="9"/>
      <c r="H697" s="9"/>
      <c r="I697" s="86"/>
      <c r="J697" s="86"/>
      <c r="K697" s="85"/>
      <c r="L697" s="85"/>
      <c r="M697" s="5"/>
      <c r="N697" s="5"/>
      <c r="V697" s="17"/>
      <c r="X697" s="498"/>
    </row>
    <row r="698" spans="2:24" x14ac:dyDescent="0.2">
      <c r="C698" s="18"/>
      <c r="D698" s="23"/>
      <c r="E698" s="18"/>
      <c r="G698" s="9"/>
      <c r="H698" s="9"/>
      <c r="I698" s="86"/>
      <c r="J698" s="86"/>
      <c r="K698" s="85"/>
      <c r="L698" s="85"/>
      <c r="M698" s="5"/>
      <c r="N698" s="5"/>
      <c r="V698" s="17"/>
      <c r="X698" s="498"/>
    </row>
    <row r="699" spans="2:24" x14ac:dyDescent="0.2">
      <c r="C699" s="18"/>
      <c r="D699" s="23"/>
      <c r="E699" s="18"/>
      <c r="G699" s="9"/>
      <c r="H699" s="9"/>
      <c r="I699" s="86"/>
      <c r="J699" s="86"/>
      <c r="K699" s="85"/>
      <c r="L699" s="85"/>
      <c r="M699" s="5"/>
      <c r="N699" s="5"/>
      <c r="V699" s="17"/>
      <c r="X699" s="498"/>
    </row>
    <row r="700" spans="2:24" x14ac:dyDescent="0.2">
      <c r="C700" s="18"/>
      <c r="D700" s="23"/>
      <c r="E700" s="18"/>
      <c r="G700" s="9"/>
      <c r="H700" s="9"/>
      <c r="I700" s="86"/>
      <c r="J700" s="86"/>
      <c r="K700" s="85"/>
      <c r="L700" s="85"/>
      <c r="M700" s="5"/>
      <c r="N700" s="5"/>
      <c r="V700" s="17"/>
      <c r="X700" s="498"/>
    </row>
    <row r="701" spans="2:24" x14ac:dyDescent="0.2">
      <c r="C701" s="18"/>
      <c r="D701" s="23"/>
      <c r="E701" s="18"/>
      <c r="G701" s="9"/>
      <c r="H701" s="9"/>
      <c r="I701" s="86"/>
      <c r="J701" s="86"/>
      <c r="K701" s="85"/>
      <c r="L701" s="85"/>
      <c r="M701" s="5"/>
      <c r="N701" s="5"/>
      <c r="V701" s="17"/>
      <c r="X701" s="498"/>
    </row>
    <row r="702" spans="2:24" x14ac:dyDescent="0.2">
      <c r="C702" s="18"/>
      <c r="D702" s="23"/>
      <c r="E702" s="18"/>
      <c r="G702" s="9"/>
      <c r="H702" s="9"/>
      <c r="I702" s="86"/>
      <c r="J702" s="86"/>
      <c r="K702" s="85"/>
      <c r="L702" s="85"/>
      <c r="M702" s="5"/>
      <c r="N702" s="5"/>
      <c r="V702" s="17"/>
      <c r="X702" s="498"/>
    </row>
    <row r="703" spans="2:24" x14ac:dyDescent="0.2">
      <c r="B703" s="84"/>
      <c r="C703" s="83"/>
      <c r="D703" s="80"/>
      <c r="E703" s="83"/>
      <c r="F703" s="82"/>
      <c r="G703" s="80"/>
      <c r="H703" s="81" t="s">
        <v>74</v>
      </c>
      <c r="I703" s="80"/>
      <c r="J703" s="79"/>
      <c r="K703" s="78"/>
      <c r="L703" s="78"/>
      <c r="M703" s="77"/>
      <c r="N703" s="76"/>
      <c r="Q703" s="22"/>
      <c r="R703" s="22"/>
      <c r="S703" s="22"/>
      <c r="T703" s="22"/>
      <c r="U703" s="22"/>
      <c r="V703" s="17"/>
      <c r="X703" s="498"/>
    </row>
    <row r="704" spans="2:24" x14ac:dyDescent="0.2">
      <c r="C704" s="18"/>
      <c r="D704" s="9"/>
      <c r="E704" s="18"/>
      <c r="F704" s="75"/>
      <c r="G704" s="9"/>
      <c r="H704" s="74"/>
      <c r="I704" s="9"/>
      <c r="J704" s="73"/>
      <c r="M704" s="72"/>
      <c r="N704" s="72"/>
      <c r="Q704" s="22"/>
      <c r="R704" s="22"/>
      <c r="S704" s="22"/>
      <c r="T704" s="22"/>
      <c r="U704" s="22"/>
      <c r="V704" s="17"/>
      <c r="X704" s="498"/>
    </row>
    <row r="705" spans="1:24" x14ac:dyDescent="0.2">
      <c r="C705" s="18"/>
      <c r="D705" s="9"/>
      <c r="E705" s="9"/>
      <c r="G705" s="9"/>
      <c r="H705" s="23"/>
      <c r="I705" s="23"/>
      <c r="J705" s="67"/>
      <c r="K705" s="61"/>
      <c r="L705" s="61"/>
      <c r="M705" s="9"/>
      <c r="N705" s="9"/>
      <c r="Q705" s="22"/>
      <c r="R705" s="22"/>
      <c r="S705" s="22"/>
      <c r="T705" s="22"/>
      <c r="U705" s="22"/>
      <c r="V705" s="17"/>
      <c r="X705" s="498"/>
    </row>
    <row r="706" spans="1:24" x14ac:dyDescent="0.2">
      <c r="B706" s="71" t="s">
        <v>73</v>
      </c>
      <c r="C706" s="70"/>
      <c r="D706" s="42"/>
      <c r="E706" s="43"/>
      <c r="F706" s="43"/>
      <c r="G706" s="43"/>
      <c r="H706" s="668" t="str">
        <f>H11</f>
        <v>Film 1</v>
      </c>
      <c r="I706" s="43"/>
      <c r="J706" s="69"/>
      <c r="K706" s="69"/>
      <c r="L706" s="68"/>
      <c r="M706" s="9"/>
      <c r="N706" s="9"/>
      <c r="Q706" s="22"/>
      <c r="R706" s="22"/>
      <c r="S706" s="22"/>
      <c r="T706" s="22"/>
      <c r="U706" s="22"/>
      <c r="V706" s="17"/>
      <c r="X706" s="498"/>
    </row>
    <row r="707" spans="1:24" x14ac:dyDescent="0.2">
      <c r="B707" s="71"/>
      <c r="C707" s="70"/>
      <c r="D707" s="42"/>
      <c r="E707" s="43"/>
      <c r="F707" s="43"/>
      <c r="G707" s="43"/>
      <c r="H707" s="69"/>
      <c r="I707" s="43"/>
      <c r="J707" s="69"/>
      <c r="K707" s="69"/>
      <c r="L707" s="68"/>
      <c r="M707" s="9"/>
      <c r="N707" s="9"/>
      <c r="Q707" s="22"/>
      <c r="R707" s="22"/>
      <c r="S707" s="22"/>
      <c r="T707" s="22"/>
      <c r="U707" s="22"/>
      <c r="V707" s="17"/>
      <c r="X707" s="498"/>
    </row>
    <row r="708" spans="1:24" x14ac:dyDescent="0.2">
      <c r="B708" s="71" t="s">
        <v>72</v>
      </c>
      <c r="C708" s="70"/>
      <c r="D708" s="42"/>
      <c r="E708" s="43"/>
      <c r="F708" s="43"/>
      <c r="G708" s="43"/>
      <c r="H708" s="69" t="str">
        <f>H13</f>
        <v>...</v>
      </c>
      <c r="I708" s="43"/>
      <c r="J708" s="69"/>
      <c r="K708" s="69"/>
      <c r="L708" s="68"/>
      <c r="M708" s="9"/>
      <c r="N708" s="9"/>
      <c r="Q708" s="22"/>
      <c r="R708" s="22"/>
      <c r="S708" s="22"/>
      <c r="T708" s="22"/>
      <c r="U708" s="22"/>
      <c r="V708" s="17"/>
      <c r="X708" s="498"/>
    </row>
    <row r="709" spans="1:24" x14ac:dyDescent="0.2">
      <c r="B709" s="71"/>
      <c r="C709" s="70"/>
      <c r="D709" s="42"/>
      <c r="E709" s="43"/>
      <c r="F709" s="43"/>
      <c r="G709" s="43"/>
      <c r="H709" s="69"/>
      <c r="I709" s="43"/>
      <c r="J709" s="69"/>
      <c r="K709" s="69"/>
      <c r="L709" s="68"/>
      <c r="M709" s="9"/>
      <c r="N709" s="9"/>
      <c r="Q709" s="22"/>
      <c r="R709" s="22"/>
      <c r="S709" s="22"/>
      <c r="T709" s="22"/>
      <c r="U709" s="22"/>
      <c r="V709" s="17"/>
      <c r="X709" s="498"/>
    </row>
    <row r="710" spans="1:24" x14ac:dyDescent="0.2">
      <c r="B710" s="71" t="s">
        <v>71</v>
      </c>
      <c r="C710" s="70"/>
      <c r="D710" s="42"/>
      <c r="E710" s="43"/>
      <c r="F710" s="43"/>
      <c r="G710" s="43"/>
      <c r="H710" s="69" t="str">
        <f>H15</f>
        <v>...</v>
      </c>
      <c r="I710" s="43"/>
      <c r="J710" s="69"/>
      <c r="K710" s="69"/>
      <c r="L710" s="68"/>
      <c r="M710" s="9"/>
      <c r="N710" s="9"/>
      <c r="Q710" s="22"/>
      <c r="R710" s="22"/>
      <c r="S710" s="22"/>
      <c r="T710" s="22"/>
      <c r="U710" s="22"/>
      <c r="V710" s="17"/>
      <c r="X710" s="498"/>
    </row>
    <row r="711" spans="1:24" x14ac:dyDescent="0.2">
      <c r="C711" s="18"/>
      <c r="D711" s="9"/>
      <c r="E711" s="9"/>
      <c r="G711" s="9"/>
      <c r="H711" s="23"/>
      <c r="I711" s="23"/>
      <c r="J711" s="67"/>
      <c r="K711" s="61"/>
      <c r="L711" s="61"/>
      <c r="M711" s="9"/>
      <c r="N711" s="9"/>
      <c r="Q711" s="22"/>
      <c r="R711" s="22"/>
      <c r="S711" s="22"/>
      <c r="T711" s="22"/>
      <c r="U711" s="22"/>
      <c r="V711" s="17"/>
      <c r="X711" s="498"/>
    </row>
    <row r="712" spans="1:24" x14ac:dyDescent="0.2">
      <c r="C712" s="18"/>
      <c r="D712" s="9"/>
      <c r="E712" s="9"/>
      <c r="G712" s="9"/>
      <c r="H712" s="23"/>
      <c r="I712" s="23"/>
      <c r="J712" s="67" t="s">
        <v>70</v>
      </c>
      <c r="K712" s="61"/>
      <c r="L712" s="61"/>
      <c r="M712" s="9"/>
      <c r="N712" s="9"/>
      <c r="Q712" s="22"/>
      <c r="R712" s="22"/>
      <c r="S712" s="22"/>
      <c r="T712" s="22"/>
      <c r="U712" s="22"/>
      <c r="V712" s="17"/>
      <c r="X712" s="498"/>
    </row>
    <row r="713" spans="1:24" ht="42" x14ac:dyDescent="0.2">
      <c r="C713" s="18"/>
      <c r="D713" s="9"/>
      <c r="E713" s="9"/>
      <c r="G713" s="9"/>
      <c r="H713" s="23"/>
      <c r="I713" s="23"/>
      <c r="J713" s="66" t="s">
        <v>69</v>
      </c>
      <c r="K713" s="57" t="s">
        <v>38</v>
      </c>
      <c r="L713" s="56" t="s">
        <v>37</v>
      </c>
      <c r="M713" s="55" t="s">
        <v>36</v>
      </c>
      <c r="N713" s="65" t="s">
        <v>520</v>
      </c>
      <c r="Q713" s="22"/>
      <c r="R713" s="22"/>
      <c r="S713" s="22"/>
      <c r="T713" s="22"/>
      <c r="U713" s="22"/>
      <c r="V713" s="17"/>
      <c r="X713" s="498"/>
    </row>
    <row r="714" spans="1:24" x14ac:dyDescent="0.2">
      <c r="A714" s="51" t="s">
        <v>68</v>
      </c>
      <c r="B714" s="48" t="str">
        <f>B61</f>
        <v>SCENARIO ET DROITS ARTISTIQUES</v>
      </c>
      <c r="C714" s="49"/>
      <c r="D714" s="48"/>
      <c r="E714" s="48"/>
      <c r="F714" s="48"/>
      <c r="G714" s="48"/>
      <c r="H714" s="48"/>
      <c r="I714" s="48"/>
      <c r="J714" s="64"/>
      <c r="K714" s="45">
        <f>SUM(K715:K723)</f>
        <v>0</v>
      </c>
      <c r="L714" s="45">
        <f>SUM(L715:L723)</f>
        <v>0</v>
      </c>
      <c r="M714" s="45">
        <f>SUM(M715:M723)</f>
        <v>0</v>
      </c>
      <c r="N714" s="45">
        <f>SUM(N715:N723)</f>
        <v>0</v>
      </c>
      <c r="Q714" s="22"/>
      <c r="R714" s="22"/>
      <c r="S714" s="22"/>
      <c r="T714" s="22"/>
      <c r="U714" s="22"/>
      <c r="V714" s="17"/>
      <c r="X714" s="498"/>
    </row>
    <row r="715" spans="1:24" x14ac:dyDescent="0.2">
      <c r="C715" s="18"/>
      <c r="D715" s="9"/>
      <c r="E715" s="9"/>
      <c r="G715" s="9"/>
      <c r="H715" s="9"/>
      <c r="I715" s="9"/>
      <c r="J715" s="62"/>
      <c r="K715" s="37"/>
      <c r="L715" s="37"/>
      <c r="M715" s="37"/>
      <c r="N715" s="37"/>
      <c r="Q715" s="22"/>
      <c r="R715" s="22"/>
      <c r="S715" s="22"/>
      <c r="T715" s="22"/>
      <c r="U715" s="22"/>
      <c r="V715" s="17"/>
      <c r="X715" s="498"/>
    </row>
    <row r="716" spans="1:24" x14ac:dyDescent="0.2">
      <c r="A716" s="12">
        <v>1.1000000000000001</v>
      </c>
      <c r="B716" s="44" t="s">
        <v>67</v>
      </c>
      <c r="C716" s="43"/>
      <c r="D716" s="43"/>
      <c r="E716" s="43"/>
      <c r="F716" s="43"/>
      <c r="G716" s="43"/>
      <c r="H716" s="43"/>
      <c r="I716" s="43"/>
      <c r="J716" s="63"/>
      <c r="K716" s="40">
        <f>K62</f>
        <v>0</v>
      </c>
      <c r="L716" s="40">
        <f>L62</f>
        <v>0</v>
      </c>
      <c r="M716" s="40">
        <f t="shared" ref="M716:M722" si="100">K716+L716</f>
        <v>0</v>
      </c>
      <c r="N716" s="40">
        <f>N62</f>
        <v>0</v>
      </c>
      <c r="Q716" s="22"/>
      <c r="R716" s="22"/>
      <c r="S716" s="22"/>
      <c r="T716" s="22"/>
      <c r="U716" s="22"/>
      <c r="V716" s="17"/>
      <c r="X716" s="498"/>
    </row>
    <row r="717" spans="1:24" x14ac:dyDescent="0.2">
      <c r="A717" s="12">
        <v>1.2</v>
      </c>
      <c r="B717" s="44" t="s">
        <v>66</v>
      </c>
      <c r="C717" s="43"/>
      <c r="D717" s="43"/>
      <c r="E717" s="43"/>
      <c r="F717" s="43"/>
      <c r="G717" s="43"/>
      <c r="H717" s="43"/>
      <c r="I717" s="43"/>
      <c r="J717" s="63"/>
      <c r="K717" s="40">
        <f>K71</f>
        <v>0</v>
      </c>
      <c r="L717" s="40">
        <f>L71</f>
        <v>0</v>
      </c>
      <c r="M717" s="40">
        <f t="shared" si="100"/>
        <v>0</v>
      </c>
      <c r="N717" s="40">
        <f>N71</f>
        <v>0</v>
      </c>
      <c r="Q717" s="22"/>
      <c r="R717" s="22"/>
      <c r="S717" s="22"/>
      <c r="T717" s="22"/>
      <c r="U717" s="22"/>
      <c r="V717" s="17"/>
      <c r="X717" s="498"/>
    </row>
    <row r="718" spans="1:24" x14ac:dyDescent="0.2">
      <c r="A718" s="12">
        <v>1.3</v>
      </c>
      <c r="B718" s="44" t="s">
        <v>65</v>
      </c>
      <c r="C718" s="43"/>
      <c r="D718" s="43"/>
      <c r="E718" s="43"/>
      <c r="F718" s="43"/>
      <c r="G718" s="43"/>
      <c r="H718" s="43"/>
      <c r="I718" s="43"/>
      <c r="J718" s="63"/>
      <c r="K718" s="40">
        <f>K77</f>
        <v>0</v>
      </c>
      <c r="L718" s="40">
        <f>L77</f>
        <v>0</v>
      </c>
      <c r="M718" s="40">
        <f t="shared" si="100"/>
        <v>0</v>
      </c>
      <c r="N718" s="40">
        <f>N77</f>
        <v>0</v>
      </c>
      <c r="Q718" s="22"/>
      <c r="R718" s="22"/>
      <c r="S718" s="22"/>
      <c r="T718" s="22"/>
      <c r="U718" s="22"/>
      <c r="V718" s="17"/>
      <c r="X718" s="498"/>
    </row>
    <row r="719" spans="1:24" x14ac:dyDescent="0.2">
      <c r="A719" s="12">
        <v>1.4</v>
      </c>
      <c r="B719" s="44" t="s">
        <v>64</v>
      </c>
      <c r="C719" s="43"/>
      <c r="D719" s="43"/>
      <c r="E719" s="43"/>
      <c r="F719" s="43"/>
      <c r="G719" s="43"/>
      <c r="H719" s="43"/>
      <c r="I719" s="43"/>
      <c r="J719" s="63"/>
      <c r="K719" s="40">
        <f>K83</f>
        <v>0</v>
      </c>
      <c r="L719" s="40">
        <f>L83</f>
        <v>0</v>
      </c>
      <c r="M719" s="40">
        <f t="shared" si="100"/>
        <v>0</v>
      </c>
      <c r="N719" s="40">
        <f>N83</f>
        <v>0</v>
      </c>
      <c r="Q719" s="22"/>
      <c r="R719" s="22"/>
      <c r="S719" s="22"/>
      <c r="T719" s="22"/>
      <c r="U719" s="22"/>
      <c r="V719" s="17"/>
      <c r="X719" s="498"/>
    </row>
    <row r="720" spans="1:24" x14ac:dyDescent="0.2">
      <c r="A720" s="12">
        <v>1.5</v>
      </c>
      <c r="B720" s="44" t="s">
        <v>63</v>
      </c>
      <c r="C720" s="43"/>
      <c r="D720" s="43"/>
      <c r="E720" s="43"/>
      <c r="F720" s="43"/>
      <c r="G720" s="43"/>
      <c r="H720" s="43"/>
      <c r="I720" s="43"/>
      <c r="J720" s="63"/>
      <c r="K720" s="40">
        <f>K89</f>
        <v>0</v>
      </c>
      <c r="L720" s="40">
        <f>L89</f>
        <v>0</v>
      </c>
      <c r="M720" s="40">
        <f t="shared" si="100"/>
        <v>0</v>
      </c>
      <c r="N720" s="40">
        <f>N89</f>
        <v>0</v>
      </c>
      <c r="Q720" s="22"/>
      <c r="R720" s="22"/>
      <c r="S720" s="22"/>
      <c r="T720" s="22"/>
      <c r="U720" s="22"/>
      <c r="V720" s="17"/>
      <c r="X720" s="498"/>
    </row>
    <row r="721" spans="1:24" x14ac:dyDescent="0.2">
      <c r="A721" s="12">
        <v>1.6</v>
      </c>
      <c r="B721" s="44" t="s">
        <v>62</v>
      </c>
      <c r="C721" s="43"/>
      <c r="D721" s="43"/>
      <c r="E721" s="43"/>
      <c r="F721" s="43"/>
      <c r="G721" s="43"/>
      <c r="H721" s="43"/>
      <c r="I721" s="43"/>
      <c r="J721" s="63"/>
      <c r="K721" s="40">
        <f>K97</f>
        <v>0</v>
      </c>
      <c r="L721" s="40">
        <f>L97</f>
        <v>0</v>
      </c>
      <c r="M721" s="40">
        <f t="shared" si="100"/>
        <v>0</v>
      </c>
      <c r="N721" s="40">
        <f>N97</f>
        <v>0</v>
      </c>
      <c r="Q721" s="22"/>
      <c r="R721" s="22"/>
      <c r="S721" s="22"/>
      <c r="T721" s="22"/>
      <c r="U721" s="22"/>
      <c r="V721" s="17"/>
      <c r="X721" s="498"/>
    </row>
    <row r="722" spans="1:24" x14ac:dyDescent="0.2">
      <c r="A722" s="12">
        <v>1.7</v>
      </c>
      <c r="B722" s="44" t="s">
        <v>61</v>
      </c>
      <c r="C722" s="43"/>
      <c r="D722" s="43"/>
      <c r="E722" s="43"/>
      <c r="F722" s="43"/>
      <c r="G722" s="43"/>
      <c r="H722" s="43"/>
      <c r="I722" s="43"/>
      <c r="J722" s="63"/>
      <c r="K722" s="40">
        <f>K102</f>
        <v>0</v>
      </c>
      <c r="L722" s="40">
        <f>L102</f>
        <v>0</v>
      </c>
      <c r="M722" s="40">
        <f t="shared" si="100"/>
        <v>0</v>
      </c>
      <c r="N722" s="40">
        <f>N102</f>
        <v>0</v>
      </c>
      <c r="Q722" s="22"/>
      <c r="R722" s="22"/>
      <c r="S722" s="22"/>
      <c r="T722" s="22"/>
      <c r="U722" s="22"/>
      <c r="V722" s="17"/>
      <c r="X722" s="498"/>
    </row>
    <row r="723" spans="1:24" x14ac:dyDescent="0.2">
      <c r="B723" s="13"/>
      <c r="C723" s="18"/>
      <c r="D723" s="9"/>
      <c r="E723" s="9"/>
      <c r="G723" s="9"/>
      <c r="H723" s="9"/>
      <c r="I723" s="9"/>
      <c r="J723" s="62"/>
      <c r="K723" s="37"/>
      <c r="L723" s="37"/>
      <c r="M723" s="37"/>
      <c r="N723" s="37"/>
      <c r="Q723" s="22"/>
      <c r="R723" s="22"/>
      <c r="S723" s="22"/>
      <c r="T723" s="22"/>
      <c r="U723" s="22"/>
      <c r="V723" s="17"/>
      <c r="X723" s="498"/>
    </row>
    <row r="724" spans="1:24" x14ac:dyDescent="0.2">
      <c r="A724" s="51" t="s">
        <v>60</v>
      </c>
      <c r="B724" s="50" t="str">
        <f>B113</f>
        <v>PERSONNEL</v>
      </c>
      <c r="C724" s="49"/>
      <c r="D724" s="48"/>
      <c r="E724" s="48"/>
      <c r="F724" s="48"/>
      <c r="G724" s="48"/>
      <c r="H724" s="48"/>
      <c r="I724" s="48"/>
      <c r="J724" s="46"/>
      <c r="K724" s="45">
        <f>SUM(K725:K731)</f>
        <v>0</v>
      </c>
      <c r="L724" s="45">
        <f>SUM(L725:L731)</f>
        <v>0</v>
      </c>
      <c r="M724" s="45">
        <f>SUM(M725:M731)</f>
        <v>0</v>
      </c>
      <c r="N724" s="45">
        <f>SUM(N725:N731)</f>
        <v>0</v>
      </c>
      <c r="Q724" s="22"/>
      <c r="R724" s="22"/>
      <c r="S724" s="22"/>
      <c r="T724" s="22"/>
      <c r="U724" s="22"/>
      <c r="V724" s="17"/>
      <c r="X724" s="498"/>
    </row>
    <row r="725" spans="1:24" x14ac:dyDescent="0.2">
      <c r="B725" s="13"/>
      <c r="C725" s="18"/>
      <c r="D725" s="9"/>
      <c r="E725" s="9"/>
      <c r="G725" s="9"/>
      <c r="H725" s="9"/>
      <c r="I725" s="9"/>
      <c r="J725" s="38"/>
      <c r="K725" s="37"/>
      <c r="L725" s="37"/>
      <c r="M725" s="37"/>
      <c r="N725" s="37"/>
      <c r="Q725" s="22"/>
      <c r="R725" s="22"/>
      <c r="S725" s="22"/>
      <c r="T725" s="22"/>
      <c r="U725" s="22"/>
      <c r="V725" s="17"/>
      <c r="X725" s="498"/>
    </row>
    <row r="726" spans="1:24" x14ac:dyDescent="0.2">
      <c r="A726" s="12">
        <v>2.1</v>
      </c>
      <c r="B726" s="44" t="s">
        <v>59</v>
      </c>
      <c r="C726" s="43"/>
      <c r="D726" s="43"/>
      <c r="E726" s="43"/>
      <c r="F726" s="43"/>
      <c r="G726" s="43"/>
      <c r="H726" s="43"/>
      <c r="I726" s="43"/>
      <c r="J726" s="41"/>
      <c r="K726" s="40">
        <f>K114</f>
        <v>0</v>
      </c>
      <c r="L726" s="40">
        <f>L114</f>
        <v>0</v>
      </c>
      <c r="M726" s="40">
        <f>K726+L726</f>
        <v>0</v>
      </c>
      <c r="N726" s="40">
        <f>N114</f>
        <v>0</v>
      </c>
      <c r="Q726" s="22"/>
      <c r="R726" s="22"/>
      <c r="S726" s="22"/>
      <c r="T726" s="22"/>
      <c r="U726" s="22"/>
      <c r="V726" s="17"/>
      <c r="X726" s="498"/>
    </row>
    <row r="727" spans="1:24" x14ac:dyDescent="0.2">
      <c r="A727" s="12">
        <v>2.2000000000000002</v>
      </c>
      <c r="B727" s="44" t="s">
        <v>58</v>
      </c>
      <c r="C727" s="43"/>
      <c r="D727" s="43"/>
      <c r="E727" s="43"/>
      <c r="F727" s="43"/>
      <c r="G727" s="43"/>
      <c r="H727" s="43"/>
      <c r="I727" s="43"/>
      <c r="J727" s="41"/>
      <c r="K727" s="40">
        <f>K120</f>
        <v>0</v>
      </c>
      <c r="L727" s="40">
        <f>L120</f>
        <v>0</v>
      </c>
      <c r="M727" s="40">
        <f>K727+L727</f>
        <v>0</v>
      </c>
      <c r="N727" s="40">
        <f>N120</f>
        <v>0</v>
      </c>
      <c r="Q727" s="22"/>
      <c r="R727" s="22"/>
      <c r="S727" s="22"/>
      <c r="T727" s="22"/>
      <c r="U727" s="22"/>
      <c r="V727" s="17"/>
      <c r="X727" s="498"/>
    </row>
    <row r="728" spans="1:24" x14ac:dyDescent="0.2">
      <c r="A728" s="12">
        <v>2.2999999999999998</v>
      </c>
      <c r="B728" s="44" t="s">
        <v>57</v>
      </c>
      <c r="C728" s="43"/>
      <c r="D728" s="43"/>
      <c r="E728" s="43"/>
      <c r="F728" s="43"/>
      <c r="G728" s="43"/>
      <c r="H728" s="43"/>
      <c r="I728" s="43"/>
      <c r="J728" s="41"/>
      <c r="K728" s="40">
        <f>K125+K140+K155+K166+K180+K197</f>
        <v>0</v>
      </c>
      <c r="L728" s="40">
        <f>L125+L140+L155+L166+L180+L197</f>
        <v>0</v>
      </c>
      <c r="M728" s="40">
        <f>K728+L728</f>
        <v>0</v>
      </c>
      <c r="N728" s="40">
        <f>N125+N140+N155+N166+N180+N197</f>
        <v>0</v>
      </c>
      <c r="Q728" s="22"/>
      <c r="R728" s="22"/>
      <c r="S728" s="22"/>
      <c r="T728" s="22"/>
      <c r="U728" s="22"/>
      <c r="V728" s="17"/>
      <c r="X728" s="498"/>
    </row>
    <row r="729" spans="1:24" x14ac:dyDescent="0.2">
      <c r="A729" s="12">
        <v>2.4</v>
      </c>
      <c r="B729" s="44" t="s">
        <v>56</v>
      </c>
      <c r="C729" s="43"/>
      <c r="D729" s="43"/>
      <c r="E729" s="43"/>
      <c r="F729" s="43"/>
      <c r="G729" s="42"/>
      <c r="H729" s="42"/>
      <c r="I729" s="42"/>
      <c r="J729" s="41"/>
      <c r="K729" s="40">
        <f>K207+K220+K233+K246</f>
        <v>0</v>
      </c>
      <c r="L729" s="40">
        <f>L207+L220+L233+L246</f>
        <v>0</v>
      </c>
      <c r="M729" s="40">
        <f>K729+L729</f>
        <v>0</v>
      </c>
      <c r="N729" s="40">
        <f>N207+N220+N233+N246</f>
        <v>0</v>
      </c>
      <c r="Q729" s="22"/>
      <c r="R729" s="22"/>
      <c r="S729" s="22"/>
      <c r="T729" s="22"/>
      <c r="U729" s="22"/>
      <c r="X729" s="498"/>
    </row>
    <row r="730" spans="1:24" x14ac:dyDescent="0.2">
      <c r="A730" s="12">
        <v>2.5</v>
      </c>
      <c r="B730" s="44" t="s">
        <v>55</v>
      </c>
      <c r="C730" s="43"/>
      <c r="D730" s="43"/>
      <c r="E730" s="43"/>
      <c r="F730" s="43"/>
      <c r="G730" s="42"/>
      <c r="H730" s="42"/>
      <c r="I730" s="42"/>
      <c r="J730" s="41"/>
      <c r="K730" s="40">
        <f>K259+K269+K278+K287</f>
        <v>0</v>
      </c>
      <c r="L730" s="40">
        <f>L259+L269+L278+L287</f>
        <v>0</v>
      </c>
      <c r="M730" s="40">
        <f>K730+L730</f>
        <v>0</v>
      </c>
      <c r="N730" s="40">
        <f>N259+N269+N278+N287</f>
        <v>0</v>
      </c>
      <c r="O730" s="61"/>
      <c r="Q730" s="22"/>
      <c r="R730" s="22"/>
      <c r="S730" s="22"/>
      <c r="T730" s="22"/>
      <c r="U730" s="22"/>
      <c r="X730" s="498"/>
    </row>
    <row r="731" spans="1:24" x14ac:dyDescent="0.2">
      <c r="B731" s="13"/>
      <c r="C731" s="18"/>
      <c r="D731" s="9"/>
      <c r="E731" s="9"/>
      <c r="H731" s="8"/>
      <c r="I731" s="8"/>
      <c r="J731" s="38"/>
      <c r="K731" s="37"/>
      <c r="L731" s="37"/>
      <c r="M731" s="37"/>
      <c r="N731" s="37"/>
      <c r="Q731" s="22"/>
      <c r="R731" s="22"/>
      <c r="S731" s="22"/>
      <c r="T731" s="22"/>
      <c r="U731" s="22"/>
      <c r="X731" s="498"/>
    </row>
    <row r="732" spans="1:24" x14ac:dyDescent="0.2">
      <c r="A732" s="51" t="s">
        <v>54</v>
      </c>
      <c r="B732" s="50" t="str">
        <f>B301</f>
        <v>INTERPRETATION</v>
      </c>
      <c r="C732" s="49"/>
      <c r="D732" s="48"/>
      <c r="E732" s="48"/>
      <c r="F732" s="48"/>
      <c r="G732" s="47"/>
      <c r="H732" s="47"/>
      <c r="I732" s="47"/>
      <c r="J732" s="46"/>
      <c r="K732" s="45">
        <f>SUM(K733:K738)</f>
        <v>0</v>
      </c>
      <c r="L732" s="45">
        <f>SUM(L733:L738)</f>
        <v>0</v>
      </c>
      <c r="M732" s="45">
        <f>SUM(M733:M738)</f>
        <v>0</v>
      </c>
      <c r="N732" s="45">
        <f>SUM(N733:N738)</f>
        <v>0</v>
      </c>
      <c r="Q732" s="22"/>
      <c r="R732" s="22"/>
      <c r="S732" s="22"/>
      <c r="T732" s="22"/>
      <c r="U732" s="22"/>
      <c r="X732" s="498"/>
    </row>
    <row r="733" spans="1:24" x14ac:dyDescent="0.2">
      <c r="B733" s="13"/>
      <c r="C733" s="18"/>
      <c r="D733" s="9"/>
      <c r="E733" s="9"/>
      <c r="H733" s="8"/>
      <c r="I733" s="8"/>
      <c r="J733" s="38"/>
      <c r="K733" s="37"/>
      <c r="L733" s="37"/>
      <c r="M733" s="37"/>
      <c r="N733" s="37"/>
      <c r="Q733" s="22"/>
      <c r="R733" s="22"/>
      <c r="S733" s="22"/>
      <c r="T733" s="22"/>
      <c r="U733" s="22"/>
      <c r="X733" s="498"/>
    </row>
    <row r="734" spans="1:24" x14ac:dyDescent="0.2">
      <c r="A734" s="12">
        <v>3.1</v>
      </c>
      <c r="B734" s="44" t="s">
        <v>53</v>
      </c>
      <c r="C734" s="43"/>
      <c r="D734" s="43"/>
      <c r="E734" s="43"/>
      <c r="F734" s="43"/>
      <c r="G734" s="42"/>
      <c r="H734" s="42"/>
      <c r="I734" s="42"/>
      <c r="J734" s="60"/>
      <c r="K734" s="59">
        <f>K302</f>
        <v>0</v>
      </c>
      <c r="L734" s="59">
        <f>L302</f>
        <v>0</v>
      </c>
      <c r="M734" s="40">
        <f>K734+L734</f>
        <v>0</v>
      </c>
      <c r="N734" s="59">
        <f>N302</f>
        <v>0</v>
      </c>
      <c r="Q734" s="22"/>
      <c r="R734" s="22"/>
      <c r="S734" s="22"/>
      <c r="T734" s="22"/>
      <c r="U734" s="22"/>
      <c r="X734" s="498"/>
    </row>
    <row r="735" spans="1:24" x14ac:dyDescent="0.2">
      <c r="A735" s="12">
        <v>3.2</v>
      </c>
      <c r="B735" s="44" t="s">
        <v>52</v>
      </c>
      <c r="C735" s="43"/>
      <c r="D735" s="43"/>
      <c r="E735" s="43"/>
      <c r="F735" s="43"/>
      <c r="G735" s="42"/>
      <c r="H735" s="42"/>
      <c r="I735" s="42"/>
      <c r="J735" s="60"/>
      <c r="K735" s="59">
        <f>K316</f>
        <v>0</v>
      </c>
      <c r="L735" s="59">
        <f>L316</f>
        <v>0</v>
      </c>
      <c r="M735" s="40">
        <f>K735+L735</f>
        <v>0</v>
      </c>
      <c r="N735" s="59">
        <f>N316</f>
        <v>0</v>
      </c>
      <c r="Q735" s="22"/>
      <c r="R735" s="22"/>
      <c r="S735" s="22"/>
      <c r="T735" s="22"/>
      <c r="U735" s="22"/>
      <c r="X735" s="498"/>
    </row>
    <row r="736" spans="1:24" x14ac:dyDescent="0.2">
      <c r="A736" s="12">
        <v>3.3</v>
      </c>
      <c r="B736" s="44" t="s">
        <v>51</v>
      </c>
      <c r="C736" s="43"/>
      <c r="D736" s="43"/>
      <c r="E736" s="43"/>
      <c r="F736" s="43"/>
      <c r="G736" s="42"/>
      <c r="H736" s="42"/>
      <c r="I736" s="42"/>
      <c r="J736" s="60"/>
      <c r="K736" s="59">
        <f>K335</f>
        <v>0</v>
      </c>
      <c r="L736" s="59">
        <f>L335</f>
        <v>0</v>
      </c>
      <c r="M736" s="40">
        <f>K736+L736</f>
        <v>0</v>
      </c>
      <c r="N736" s="59">
        <f>N335</f>
        <v>0</v>
      </c>
      <c r="Q736" s="22"/>
      <c r="R736" s="22"/>
      <c r="S736" s="22"/>
      <c r="T736" s="22"/>
      <c r="U736" s="22"/>
      <c r="X736" s="498"/>
    </row>
    <row r="737" spans="1:24" x14ac:dyDescent="0.2">
      <c r="A737" s="12">
        <v>3.4</v>
      </c>
      <c r="B737" s="44" t="s">
        <v>50</v>
      </c>
      <c r="C737" s="43"/>
      <c r="D737" s="43"/>
      <c r="E737" s="43"/>
      <c r="F737" s="43"/>
      <c r="G737" s="42"/>
      <c r="H737" s="42"/>
      <c r="I737" s="42"/>
      <c r="J737" s="60"/>
      <c r="K737" s="59">
        <f>K345</f>
        <v>0</v>
      </c>
      <c r="L737" s="59">
        <f>L345</f>
        <v>0</v>
      </c>
      <c r="M737" s="40">
        <f>K737+L737</f>
        <v>0</v>
      </c>
      <c r="N737" s="59">
        <f>N345</f>
        <v>0</v>
      </c>
      <c r="Q737" s="22"/>
      <c r="R737" s="22"/>
      <c r="S737" s="22"/>
      <c r="T737" s="22"/>
      <c r="U737" s="22"/>
      <c r="X737" s="498"/>
    </row>
    <row r="738" spans="1:24" x14ac:dyDescent="0.2">
      <c r="B738" s="13"/>
      <c r="C738" s="18"/>
      <c r="D738" s="9"/>
      <c r="E738" s="9"/>
      <c r="H738" s="8"/>
      <c r="I738" s="8"/>
      <c r="J738" s="38"/>
      <c r="K738" s="37"/>
      <c r="L738" s="37"/>
      <c r="M738" s="37"/>
      <c r="N738" s="37"/>
      <c r="Q738" s="22"/>
      <c r="R738" s="22"/>
      <c r="S738" s="22"/>
      <c r="T738" s="22"/>
      <c r="U738" s="22"/>
      <c r="X738" s="498"/>
    </row>
    <row r="739" spans="1:24" x14ac:dyDescent="0.2">
      <c r="A739" s="51" t="s">
        <v>49</v>
      </c>
      <c r="B739" s="50" t="str">
        <f>B352</f>
        <v>CHARGES SOCIALES</v>
      </c>
      <c r="C739" s="49"/>
      <c r="D739" s="48"/>
      <c r="E739" s="48"/>
      <c r="F739" s="48"/>
      <c r="G739" s="47"/>
      <c r="H739" s="47"/>
      <c r="I739" s="47"/>
      <c r="J739" s="46">
        <f>SUM(J741:J743)</f>
        <v>0</v>
      </c>
      <c r="K739" s="45">
        <f>SUM(K740:K743)</f>
        <v>0</v>
      </c>
      <c r="L739" s="45">
        <f>SUM(L740:L743)</f>
        <v>0</v>
      </c>
      <c r="M739" s="45">
        <f>SUM(M740:M743)</f>
        <v>0</v>
      </c>
      <c r="N739" s="45">
        <f>SUM(N740:N743)</f>
        <v>0</v>
      </c>
      <c r="Q739" s="22"/>
      <c r="R739" s="22"/>
      <c r="S739" s="22"/>
      <c r="T739" s="22"/>
      <c r="U739" s="22"/>
      <c r="X739" s="498"/>
    </row>
    <row r="740" spans="1:24" x14ac:dyDescent="0.2">
      <c r="B740" s="13"/>
      <c r="C740" s="18"/>
      <c r="D740" s="9"/>
      <c r="E740" s="9"/>
      <c r="H740" s="8"/>
      <c r="I740" s="8"/>
      <c r="J740" s="38"/>
      <c r="K740" s="53"/>
      <c r="L740" s="37"/>
      <c r="M740" s="37"/>
      <c r="N740" s="37"/>
      <c r="Q740" s="22"/>
      <c r="R740" s="22"/>
      <c r="S740" s="22"/>
      <c r="T740" s="22"/>
      <c r="U740" s="22"/>
      <c r="X740" s="498"/>
    </row>
    <row r="741" spans="1:24" x14ac:dyDescent="0.2">
      <c r="A741" s="12">
        <v>4.0999999999999996</v>
      </c>
      <c r="B741" s="58" t="s">
        <v>48</v>
      </c>
      <c r="C741" s="43"/>
      <c r="D741" s="43"/>
      <c r="E741" s="43"/>
      <c r="F741" s="43"/>
      <c r="G741" s="42"/>
      <c r="H741" s="42"/>
      <c r="I741" s="42"/>
      <c r="J741" s="41"/>
      <c r="K741" s="40">
        <f>K353</f>
        <v>0</v>
      </c>
      <c r="L741" s="40">
        <f>L353</f>
        <v>0</v>
      </c>
      <c r="M741" s="52">
        <f>K741+L741</f>
        <v>0</v>
      </c>
      <c r="N741" s="40">
        <f>N353</f>
        <v>0</v>
      </c>
      <c r="Q741" s="22"/>
      <c r="R741" s="22"/>
      <c r="S741" s="22"/>
      <c r="T741" s="22"/>
      <c r="U741" s="22"/>
      <c r="X741" s="498"/>
    </row>
    <row r="742" spans="1:24" x14ac:dyDescent="0.2">
      <c r="A742" s="12">
        <v>4.2</v>
      </c>
      <c r="B742" s="44" t="s">
        <v>47</v>
      </c>
      <c r="C742" s="43"/>
      <c r="D742" s="43"/>
      <c r="E742" s="43"/>
      <c r="F742" s="43"/>
      <c r="G742" s="42"/>
      <c r="H742" s="42"/>
      <c r="I742" s="42"/>
      <c r="J742" s="41">
        <f>M363</f>
        <v>0</v>
      </c>
      <c r="K742" s="40">
        <f>K363</f>
        <v>0</v>
      </c>
      <c r="L742" s="40">
        <f>L363</f>
        <v>0</v>
      </c>
      <c r="M742" s="52">
        <f>K742+L742</f>
        <v>0</v>
      </c>
      <c r="N742" s="40">
        <f>N363</f>
        <v>0</v>
      </c>
      <c r="Q742" s="22"/>
      <c r="R742" s="22"/>
      <c r="S742" s="22"/>
      <c r="T742" s="22"/>
      <c r="U742" s="22"/>
      <c r="X742" s="498"/>
    </row>
    <row r="743" spans="1:24" x14ac:dyDescent="0.2">
      <c r="B743" s="13"/>
      <c r="C743" s="18"/>
      <c r="D743" s="9"/>
      <c r="E743" s="9"/>
      <c r="H743" s="8"/>
      <c r="I743" s="8"/>
      <c r="J743" s="38"/>
      <c r="K743" s="37"/>
      <c r="L743" s="37"/>
      <c r="M743" s="37"/>
      <c r="N743" s="37"/>
      <c r="Q743" s="22"/>
      <c r="R743" s="22"/>
      <c r="S743" s="22"/>
      <c r="T743" s="22"/>
      <c r="U743" s="22"/>
      <c r="X743" s="498"/>
    </row>
    <row r="744" spans="1:24" x14ac:dyDescent="0.2">
      <c r="A744" s="51" t="s">
        <v>46</v>
      </c>
      <c r="B744" s="50" t="str">
        <f>B372</f>
        <v>DECORS ET COSTUMES</v>
      </c>
      <c r="C744" s="49"/>
      <c r="D744" s="48"/>
      <c r="E744" s="48"/>
      <c r="F744" s="48"/>
      <c r="G744" s="47"/>
      <c r="H744" s="47"/>
      <c r="I744" s="47"/>
      <c r="J744" s="46"/>
      <c r="K744" s="45">
        <f>SUM(K746:K752)</f>
        <v>0</v>
      </c>
      <c r="L744" s="45">
        <f>SUM(L746:L752)</f>
        <v>0</v>
      </c>
      <c r="M744" s="45">
        <f>SUM(M746:M752)</f>
        <v>0</v>
      </c>
      <c r="N744" s="45">
        <f>SUM(N746:N752)</f>
        <v>0</v>
      </c>
      <c r="Q744" s="22"/>
      <c r="R744" s="22"/>
      <c r="S744" s="22"/>
      <c r="T744" s="22"/>
      <c r="U744" s="22"/>
      <c r="X744" s="498"/>
    </row>
    <row r="745" spans="1:24" x14ac:dyDescent="0.2">
      <c r="B745" s="13"/>
      <c r="C745" s="18"/>
      <c r="D745" s="9"/>
      <c r="E745" s="9"/>
      <c r="H745" s="8"/>
      <c r="I745" s="8"/>
      <c r="J745" s="38"/>
      <c r="K745" s="37"/>
      <c r="L745" s="37"/>
      <c r="M745" s="37"/>
      <c r="N745" s="37"/>
      <c r="Q745" s="22"/>
      <c r="R745" s="22"/>
      <c r="S745" s="22"/>
      <c r="T745" s="22"/>
      <c r="U745" s="22"/>
      <c r="X745" s="498"/>
    </row>
    <row r="746" spans="1:24" x14ac:dyDescent="0.2">
      <c r="A746" s="12">
        <v>5.0999999999999996</v>
      </c>
      <c r="B746" s="44" t="s">
        <v>45</v>
      </c>
      <c r="C746" s="43"/>
      <c r="D746" s="43"/>
      <c r="E746" s="43"/>
      <c r="F746" s="43"/>
      <c r="G746" s="42"/>
      <c r="H746" s="42"/>
      <c r="I746" s="42"/>
      <c r="J746" s="41"/>
      <c r="K746" s="40">
        <f>K373</f>
        <v>0</v>
      </c>
      <c r="L746" s="40">
        <f>L373</f>
        <v>0</v>
      </c>
      <c r="M746" s="40">
        <f t="shared" ref="M746:M752" si="101">K746+L746</f>
        <v>0</v>
      </c>
      <c r="N746" s="40">
        <f>N373</f>
        <v>0</v>
      </c>
      <c r="Q746" s="22"/>
      <c r="R746" s="22"/>
      <c r="S746" s="22"/>
      <c r="T746" s="22"/>
      <c r="U746" s="22"/>
      <c r="X746" s="498"/>
    </row>
    <row r="747" spans="1:24" x14ac:dyDescent="0.2">
      <c r="A747" s="12">
        <v>5.2</v>
      </c>
      <c r="B747" s="44" t="s">
        <v>44</v>
      </c>
      <c r="C747" s="43"/>
      <c r="D747" s="43"/>
      <c r="E747" s="43"/>
      <c r="F747" s="43"/>
      <c r="G747" s="42"/>
      <c r="H747" s="42"/>
      <c r="I747" s="42"/>
      <c r="J747" s="41"/>
      <c r="K747" s="40">
        <f>K382</f>
        <v>0</v>
      </c>
      <c r="L747" s="40">
        <f>L382</f>
        <v>0</v>
      </c>
      <c r="M747" s="40">
        <f t="shared" si="101"/>
        <v>0</v>
      </c>
      <c r="N747" s="40">
        <f>N382</f>
        <v>0</v>
      </c>
      <c r="Q747" s="22"/>
      <c r="R747" s="22"/>
      <c r="S747" s="22"/>
      <c r="T747" s="22"/>
      <c r="U747" s="22"/>
      <c r="X747" s="498"/>
    </row>
    <row r="748" spans="1:24" x14ac:dyDescent="0.2">
      <c r="A748" s="12">
        <v>5.3</v>
      </c>
      <c r="B748" s="44" t="s">
        <v>43</v>
      </c>
      <c r="C748" s="43"/>
      <c r="D748" s="43"/>
      <c r="E748" s="43"/>
      <c r="F748" s="43"/>
      <c r="G748" s="42"/>
      <c r="H748" s="42"/>
      <c r="I748" s="42"/>
      <c r="J748" s="41"/>
      <c r="K748" s="40">
        <f>K388</f>
        <v>0</v>
      </c>
      <c r="L748" s="40">
        <f>L388</f>
        <v>0</v>
      </c>
      <c r="M748" s="40">
        <f t="shared" si="101"/>
        <v>0</v>
      </c>
      <c r="N748" s="40">
        <f>N388</f>
        <v>0</v>
      </c>
      <c r="Q748" s="22"/>
      <c r="R748" s="22"/>
      <c r="S748" s="22"/>
      <c r="T748" s="22"/>
      <c r="U748" s="22"/>
      <c r="X748" s="498"/>
    </row>
    <row r="749" spans="1:24" x14ac:dyDescent="0.2">
      <c r="A749" s="12">
        <v>5.4</v>
      </c>
      <c r="B749" s="44" t="s">
        <v>42</v>
      </c>
      <c r="C749" s="43"/>
      <c r="D749" s="43"/>
      <c r="E749" s="43"/>
      <c r="F749" s="43"/>
      <c r="G749" s="42"/>
      <c r="H749" s="42"/>
      <c r="I749" s="42"/>
      <c r="J749" s="41"/>
      <c r="K749" s="40">
        <f>K396</f>
        <v>0</v>
      </c>
      <c r="L749" s="40">
        <f>L396</f>
        <v>0</v>
      </c>
      <c r="M749" s="40">
        <f t="shared" si="101"/>
        <v>0</v>
      </c>
      <c r="N749" s="40">
        <f>N396</f>
        <v>0</v>
      </c>
      <c r="Q749" s="22"/>
      <c r="R749" s="22"/>
      <c r="S749" s="22"/>
      <c r="T749" s="22"/>
      <c r="U749" s="22"/>
      <c r="X749" s="498"/>
    </row>
    <row r="750" spans="1:24" x14ac:dyDescent="0.2">
      <c r="A750" s="12">
        <v>5.5</v>
      </c>
      <c r="B750" s="44" t="s">
        <v>41</v>
      </c>
      <c r="C750" s="43"/>
      <c r="D750" s="43"/>
      <c r="E750" s="43"/>
      <c r="F750" s="43"/>
      <c r="G750" s="42"/>
      <c r="H750" s="42"/>
      <c r="I750" s="42"/>
      <c r="J750" s="41"/>
      <c r="K750" s="40">
        <f>K401</f>
        <v>0</v>
      </c>
      <c r="L750" s="40">
        <f>L401</f>
        <v>0</v>
      </c>
      <c r="M750" s="40">
        <f t="shared" si="101"/>
        <v>0</v>
      </c>
      <c r="N750" s="40">
        <f>N401</f>
        <v>0</v>
      </c>
      <c r="Q750" s="22"/>
      <c r="R750" s="22"/>
      <c r="S750" s="22"/>
      <c r="T750" s="22"/>
      <c r="U750" s="22"/>
      <c r="X750" s="498"/>
    </row>
    <row r="751" spans="1:24" x14ac:dyDescent="0.2">
      <c r="A751" s="12">
        <v>5.6</v>
      </c>
      <c r="B751" s="44" t="s">
        <v>40</v>
      </c>
      <c r="C751" s="43"/>
      <c r="D751" s="43"/>
      <c r="E751" s="43"/>
      <c r="F751" s="43"/>
      <c r="G751" s="42"/>
      <c r="H751" s="42"/>
      <c r="I751" s="42"/>
      <c r="J751" s="41"/>
      <c r="K751" s="40">
        <f>K407</f>
        <v>0</v>
      </c>
      <c r="L751" s="40">
        <f>L407</f>
        <v>0</v>
      </c>
      <c r="M751" s="40">
        <f t="shared" si="101"/>
        <v>0</v>
      </c>
      <c r="N751" s="40">
        <f>N407</f>
        <v>0</v>
      </c>
      <c r="Q751" s="22"/>
      <c r="R751" s="22"/>
      <c r="S751" s="22"/>
      <c r="T751" s="22"/>
      <c r="U751" s="22"/>
      <c r="X751" s="498"/>
    </row>
    <row r="752" spans="1:24" x14ac:dyDescent="0.2">
      <c r="A752" s="12">
        <v>5.7</v>
      </c>
      <c r="B752" s="44" t="s">
        <v>39</v>
      </c>
      <c r="C752" s="43"/>
      <c r="D752" s="43"/>
      <c r="E752" s="43"/>
      <c r="F752" s="43"/>
      <c r="G752" s="42"/>
      <c r="H752" s="42"/>
      <c r="I752" s="42"/>
      <c r="J752" s="41"/>
      <c r="K752" s="40">
        <f>K412</f>
        <v>0</v>
      </c>
      <c r="L752" s="40">
        <f>L412</f>
        <v>0</v>
      </c>
      <c r="M752" s="40">
        <f t="shared" si="101"/>
        <v>0</v>
      </c>
      <c r="N752" s="40">
        <f>N412</f>
        <v>0</v>
      </c>
      <c r="Q752" s="22"/>
      <c r="R752" s="22"/>
      <c r="S752" s="22"/>
      <c r="T752" s="22"/>
      <c r="U752" s="22"/>
      <c r="X752" s="498"/>
    </row>
    <row r="753" spans="2:24" x14ac:dyDescent="0.2">
      <c r="B753" s="39"/>
      <c r="C753" s="9"/>
      <c r="D753" s="9"/>
      <c r="E753" s="9"/>
      <c r="H753" s="8"/>
      <c r="I753" s="8"/>
      <c r="J753" s="16"/>
      <c r="K753" s="17"/>
      <c r="L753" s="17"/>
      <c r="M753" s="17"/>
      <c r="N753" s="17"/>
      <c r="Q753" s="22"/>
      <c r="R753" s="22"/>
      <c r="S753" s="22"/>
      <c r="T753" s="22"/>
      <c r="U753" s="22"/>
      <c r="X753" s="498"/>
    </row>
    <row r="754" spans="2:24" x14ac:dyDescent="0.2">
      <c r="B754" s="39"/>
      <c r="C754" s="9"/>
      <c r="D754" s="9"/>
      <c r="E754" s="9"/>
      <c r="H754" s="8"/>
      <c r="I754" s="8"/>
      <c r="J754" s="16"/>
      <c r="K754" s="17"/>
      <c r="L754" s="17"/>
      <c r="M754" s="17"/>
      <c r="N754" s="17"/>
      <c r="Q754" s="22"/>
      <c r="R754" s="22"/>
      <c r="S754" s="22"/>
      <c r="T754" s="22"/>
      <c r="U754" s="22"/>
      <c r="X754" s="498"/>
    </row>
    <row r="755" spans="2:24" x14ac:dyDescent="0.2">
      <c r="B755" s="39"/>
      <c r="C755" s="9"/>
      <c r="D755" s="9"/>
      <c r="E755" s="9"/>
      <c r="H755" s="8"/>
      <c r="I755" s="8"/>
      <c r="J755" s="16"/>
      <c r="K755" s="17"/>
      <c r="L755" s="17"/>
      <c r="M755" s="17"/>
      <c r="N755" s="17"/>
      <c r="Q755" s="22"/>
      <c r="R755" s="22"/>
      <c r="S755" s="22"/>
      <c r="T755" s="22"/>
      <c r="U755" s="22"/>
      <c r="X755" s="498"/>
    </row>
    <row r="756" spans="2:24" x14ac:dyDescent="0.2">
      <c r="B756" s="39"/>
      <c r="C756" s="9"/>
      <c r="D756" s="9"/>
      <c r="E756" s="9"/>
      <c r="H756" s="8"/>
      <c r="I756" s="8"/>
      <c r="J756" s="16"/>
      <c r="K756" s="17"/>
      <c r="L756" s="17"/>
      <c r="M756" s="17"/>
      <c r="N756" s="17"/>
      <c r="Q756" s="22"/>
      <c r="R756" s="22"/>
      <c r="S756" s="22"/>
      <c r="T756" s="22"/>
      <c r="U756" s="22"/>
      <c r="X756" s="498"/>
    </row>
    <row r="757" spans="2:24" x14ac:dyDescent="0.2">
      <c r="B757" s="39"/>
      <c r="C757" s="9"/>
      <c r="D757" s="9"/>
      <c r="E757" s="9"/>
      <c r="H757" s="8"/>
      <c r="I757" s="8"/>
      <c r="J757" s="16"/>
      <c r="K757" s="17"/>
      <c r="L757" s="17"/>
      <c r="M757" s="17"/>
      <c r="N757" s="17"/>
      <c r="Q757" s="22"/>
      <c r="R757" s="22"/>
      <c r="S757" s="22"/>
      <c r="T757" s="22"/>
      <c r="U757" s="22"/>
      <c r="X757" s="498"/>
    </row>
    <row r="758" spans="2:24" x14ac:dyDescent="0.2">
      <c r="B758" s="39"/>
      <c r="C758" s="9"/>
      <c r="D758" s="9"/>
      <c r="E758" s="9"/>
      <c r="H758" s="8"/>
      <c r="I758" s="8"/>
      <c r="J758" s="16"/>
      <c r="K758" s="17"/>
      <c r="L758" s="17"/>
      <c r="M758" s="17"/>
      <c r="N758" s="17"/>
      <c r="Q758" s="22"/>
      <c r="R758" s="22"/>
      <c r="S758" s="22"/>
      <c r="T758" s="22"/>
      <c r="U758" s="22"/>
      <c r="X758" s="498"/>
    </row>
    <row r="759" spans="2:24" x14ac:dyDescent="0.2">
      <c r="B759" s="39"/>
      <c r="C759" s="9"/>
      <c r="D759" s="9"/>
      <c r="E759" s="9"/>
      <c r="H759" s="8"/>
      <c r="I759" s="8"/>
      <c r="J759" s="16"/>
      <c r="K759" s="17"/>
      <c r="L759" s="17"/>
      <c r="M759" s="17"/>
      <c r="N759" s="17"/>
      <c r="Q759" s="22"/>
      <c r="R759" s="22"/>
      <c r="S759" s="22"/>
      <c r="T759" s="22"/>
      <c r="U759" s="22"/>
      <c r="X759" s="498"/>
    </row>
    <row r="760" spans="2:24" x14ac:dyDescent="0.2">
      <c r="B760" s="39"/>
      <c r="C760" s="9"/>
      <c r="D760" s="9"/>
      <c r="E760" s="9"/>
      <c r="H760" s="8"/>
      <c r="I760" s="8"/>
      <c r="J760" s="16"/>
      <c r="K760" s="17"/>
      <c r="L760" s="17"/>
      <c r="M760" s="17"/>
      <c r="N760" s="17"/>
      <c r="Q760" s="22"/>
      <c r="R760" s="22"/>
      <c r="S760" s="22"/>
      <c r="T760" s="22"/>
      <c r="U760" s="22"/>
      <c r="X760" s="498"/>
    </row>
    <row r="761" spans="2:24" x14ac:dyDescent="0.2">
      <c r="B761" s="39"/>
      <c r="C761" s="9"/>
      <c r="D761" s="9"/>
      <c r="E761" s="9"/>
      <c r="H761" s="8"/>
      <c r="I761" s="8"/>
      <c r="J761" s="16"/>
      <c r="K761" s="17"/>
      <c r="L761" s="17"/>
      <c r="M761" s="17"/>
      <c r="N761" s="17"/>
      <c r="Q761" s="22"/>
      <c r="R761" s="22"/>
      <c r="S761" s="22"/>
      <c r="T761" s="22"/>
      <c r="U761" s="22"/>
      <c r="X761" s="498"/>
    </row>
    <row r="762" spans="2:24" x14ac:dyDescent="0.2">
      <c r="B762" s="39"/>
      <c r="C762" s="9"/>
      <c r="D762" s="9"/>
      <c r="E762" s="9"/>
      <c r="H762" s="8"/>
      <c r="I762" s="8"/>
      <c r="J762" s="16"/>
      <c r="K762" s="17"/>
      <c r="L762" s="17"/>
      <c r="M762" s="17"/>
      <c r="N762" s="17"/>
      <c r="Q762" s="22"/>
      <c r="R762" s="22"/>
      <c r="S762" s="22"/>
      <c r="T762" s="22"/>
      <c r="U762" s="22"/>
      <c r="X762" s="498"/>
    </row>
    <row r="763" spans="2:24" x14ac:dyDescent="0.2">
      <c r="B763" s="39"/>
      <c r="C763" s="9"/>
      <c r="D763" s="9"/>
      <c r="E763" s="9"/>
      <c r="H763" s="8"/>
      <c r="I763" s="8"/>
      <c r="J763" s="16"/>
      <c r="K763" s="17"/>
      <c r="L763" s="17"/>
      <c r="M763" s="17"/>
      <c r="N763" s="17"/>
      <c r="Q763" s="22"/>
      <c r="R763" s="22"/>
      <c r="S763" s="22"/>
      <c r="T763" s="22"/>
      <c r="U763" s="22"/>
      <c r="X763" s="498"/>
    </row>
    <row r="764" spans="2:24" x14ac:dyDescent="0.2">
      <c r="B764" s="39"/>
      <c r="C764" s="9"/>
      <c r="D764" s="9"/>
      <c r="E764" s="9"/>
      <c r="H764" s="8"/>
      <c r="I764" s="8"/>
      <c r="J764" s="16"/>
      <c r="K764" s="17"/>
      <c r="L764" s="17"/>
      <c r="M764" s="17"/>
      <c r="N764" s="17"/>
      <c r="Q764" s="22"/>
      <c r="R764" s="22"/>
      <c r="S764" s="22"/>
      <c r="T764" s="22"/>
      <c r="U764" s="22"/>
      <c r="X764" s="498"/>
    </row>
    <row r="765" spans="2:24" x14ac:dyDescent="0.2">
      <c r="B765" s="39"/>
      <c r="C765" s="9"/>
      <c r="D765" s="9"/>
      <c r="E765" s="9"/>
      <c r="H765" s="8"/>
      <c r="I765" s="8"/>
      <c r="J765" s="16"/>
      <c r="K765" s="17"/>
      <c r="L765" s="17"/>
      <c r="M765" s="17"/>
      <c r="N765" s="17"/>
      <c r="Q765" s="22"/>
      <c r="R765" s="22"/>
      <c r="S765" s="22"/>
      <c r="T765" s="22"/>
      <c r="U765" s="22"/>
      <c r="X765" s="498"/>
    </row>
    <row r="766" spans="2:24" x14ac:dyDescent="0.2">
      <c r="B766" s="39"/>
      <c r="C766" s="9"/>
      <c r="D766" s="9"/>
      <c r="E766" s="9"/>
      <c r="H766" s="8"/>
      <c r="I766" s="8"/>
      <c r="J766" s="16"/>
      <c r="K766" s="17"/>
      <c r="L766" s="17"/>
      <c r="M766" s="17"/>
      <c r="N766" s="17"/>
      <c r="Q766" s="22"/>
      <c r="R766" s="22"/>
      <c r="S766" s="22"/>
      <c r="T766" s="22"/>
      <c r="U766" s="22"/>
      <c r="X766" s="498"/>
    </row>
    <row r="767" spans="2:24" x14ac:dyDescent="0.2">
      <c r="B767" s="39"/>
      <c r="C767" s="9"/>
      <c r="D767" s="9"/>
      <c r="E767" s="9"/>
      <c r="H767" s="8"/>
      <c r="I767" s="8"/>
      <c r="J767" s="16"/>
      <c r="K767" s="17"/>
      <c r="L767" s="17"/>
      <c r="M767" s="17"/>
      <c r="N767" s="17"/>
      <c r="Q767" s="22"/>
      <c r="R767" s="22"/>
      <c r="S767" s="22"/>
      <c r="T767" s="22"/>
      <c r="U767" s="22"/>
      <c r="X767" s="498"/>
    </row>
    <row r="768" spans="2:24" x14ac:dyDescent="0.2">
      <c r="B768" s="39"/>
      <c r="C768" s="9"/>
      <c r="D768" s="9"/>
      <c r="E768" s="9"/>
      <c r="H768" s="8"/>
      <c r="I768" s="8"/>
      <c r="J768" s="16"/>
      <c r="K768" s="17"/>
      <c r="L768" s="17"/>
      <c r="M768" s="17"/>
      <c r="N768" s="17"/>
      <c r="Q768" s="22"/>
      <c r="R768" s="22"/>
      <c r="S768" s="22"/>
      <c r="T768" s="22"/>
      <c r="U768" s="22"/>
      <c r="X768" s="498"/>
    </row>
    <row r="769" spans="1:24" x14ac:dyDescent="0.2">
      <c r="B769" s="39"/>
      <c r="C769" s="9"/>
      <c r="D769" s="9"/>
      <c r="E769" s="9"/>
      <c r="H769" s="8"/>
      <c r="I769" s="8"/>
      <c r="J769" s="16"/>
      <c r="K769" s="17"/>
      <c r="L769" s="17"/>
      <c r="M769" s="17"/>
      <c r="N769" s="17"/>
      <c r="Q769" s="22"/>
      <c r="R769" s="22"/>
      <c r="S769" s="22"/>
      <c r="T769" s="22"/>
      <c r="U769" s="22"/>
      <c r="X769" s="498"/>
    </row>
    <row r="770" spans="1:24" x14ac:dyDescent="0.2">
      <c r="B770" s="39"/>
      <c r="C770" s="9"/>
      <c r="D770" s="9"/>
      <c r="E770" s="9"/>
      <c r="H770" s="8"/>
      <c r="I770" s="8"/>
      <c r="J770" s="16"/>
      <c r="K770" s="17"/>
      <c r="L770" s="17"/>
      <c r="M770" s="17"/>
      <c r="N770" s="17"/>
      <c r="Q770" s="22"/>
      <c r="R770" s="22"/>
      <c r="S770" s="22"/>
      <c r="T770" s="22"/>
      <c r="U770" s="22"/>
      <c r="X770" s="498"/>
    </row>
    <row r="771" spans="1:24" x14ac:dyDescent="0.2">
      <c r="B771" s="39"/>
      <c r="C771" s="9"/>
      <c r="D771" s="9"/>
      <c r="E771" s="9"/>
      <c r="H771" s="8"/>
      <c r="I771" s="8"/>
      <c r="J771" s="16"/>
      <c r="K771" s="17"/>
      <c r="L771" s="17"/>
      <c r="M771" s="17"/>
      <c r="N771" s="17"/>
      <c r="Q771" s="22"/>
      <c r="R771" s="22"/>
      <c r="S771" s="22"/>
      <c r="T771" s="22"/>
      <c r="U771" s="22"/>
      <c r="X771" s="498"/>
    </row>
    <row r="772" spans="1:24" x14ac:dyDescent="0.2">
      <c r="B772" s="39"/>
      <c r="C772" s="9"/>
      <c r="D772" s="9"/>
      <c r="E772" s="9"/>
      <c r="H772" s="8"/>
      <c r="I772" s="8"/>
      <c r="J772" s="16"/>
      <c r="K772" s="17"/>
      <c r="L772" s="17"/>
      <c r="M772" s="17"/>
      <c r="N772" s="17"/>
      <c r="Q772" s="22"/>
      <c r="R772" s="22"/>
      <c r="S772" s="22"/>
      <c r="T772" s="22"/>
      <c r="U772" s="22"/>
      <c r="X772" s="498"/>
    </row>
    <row r="773" spans="1:24" x14ac:dyDescent="0.2">
      <c r="B773" s="39"/>
      <c r="C773" s="9"/>
      <c r="D773" s="9"/>
      <c r="E773" s="9"/>
      <c r="H773" s="8"/>
      <c r="I773" s="8"/>
      <c r="J773" s="16"/>
      <c r="K773" s="17"/>
      <c r="L773" s="17"/>
      <c r="M773" s="17"/>
      <c r="N773" s="17"/>
      <c r="Q773" s="22"/>
      <c r="R773" s="22"/>
      <c r="S773" s="22"/>
      <c r="T773" s="22"/>
      <c r="U773" s="22"/>
      <c r="X773" s="498"/>
    </row>
    <row r="774" spans="1:24" x14ac:dyDescent="0.2">
      <c r="B774" s="39"/>
      <c r="C774" s="9"/>
      <c r="D774" s="9"/>
      <c r="E774" s="9"/>
      <c r="H774" s="8"/>
      <c r="I774" s="8"/>
      <c r="J774" s="16"/>
      <c r="K774" s="17"/>
      <c r="L774" s="17"/>
      <c r="M774" s="17"/>
      <c r="N774" s="17"/>
      <c r="Q774" s="22"/>
      <c r="R774" s="22"/>
      <c r="S774" s="22"/>
      <c r="T774" s="22"/>
      <c r="U774" s="22"/>
      <c r="X774" s="498"/>
    </row>
    <row r="775" spans="1:24" ht="40" x14ac:dyDescent="0.2">
      <c r="B775" s="13"/>
      <c r="C775" s="18"/>
      <c r="D775" s="9"/>
      <c r="E775" s="9"/>
      <c r="H775" s="17"/>
      <c r="I775" s="17"/>
      <c r="J775" s="16"/>
      <c r="K775" s="57" t="s">
        <v>38</v>
      </c>
      <c r="L775" s="56" t="s">
        <v>37</v>
      </c>
      <c r="M775" s="55" t="s">
        <v>36</v>
      </c>
      <c r="N775" s="54" t="s">
        <v>520</v>
      </c>
      <c r="Q775" s="22"/>
      <c r="R775" s="22"/>
      <c r="S775" s="22"/>
      <c r="T775" s="22"/>
      <c r="U775" s="22"/>
      <c r="X775" s="498"/>
    </row>
    <row r="776" spans="1:24" x14ac:dyDescent="0.2">
      <c r="A776" s="51" t="s">
        <v>35</v>
      </c>
      <c r="B776" s="50" t="str">
        <f>B421</f>
        <v>DEFRAIEMENTS / HEBERGEMENTS / VOYAGES / TRANPORTS / FRAIS DE BUREAU</v>
      </c>
      <c r="C776" s="49"/>
      <c r="D776" s="48"/>
      <c r="E776" s="48"/>
      <c r="F776" s="48"/>
      <c r="G776" s="47"/>
      <c r="H776" s="47"/>
      <c r="I776" s="47"/>
      <c r="J776" s="46"/>
      <c r="K776" s="45">
        <f>SUM(K777:K785)</f>
        <v>0</v>
      </c>
      <c r="L776" s="45">
        <f>SUM(L777:L785)</f>
        <v>0</v>
      </c>
      <c r="M776" s="45">
        <f>SUM(M777:M785)</f>
        <v>0</v>
      </c>
      <c r="N776" s="45">
        <f>SUM(N777:N785)</f>
        <v>0</v>
      </c>
      <c r="Q776" s="22"/>
      <c r="R776" s="22"/>
      <c r="S776" s="22"/>
      <c r="T776" s="22"/>
      <c r="U776" s="22"/>
      <c r="X776" s="498"/>
    </row>
    <row r="777" spans="1:24" x14ac:dyDescent="0.2">
      <c r="B777" s="13"/>
      <c r="C777" s="18"/>
      <c r="D777" s="9"/>
      <c r="E777" s="9"/>
      <c r="H777" s="8"/>
      <c r="I777" s="8"/>
      <c r="J777" s="38"/>
      <c r="K777" s="53"/>
      <c r="L777" s="37"/>
      <c r="M777" s="37"/>
      <c r="N777" s="37"/>
      <c r="Q777" s="22"/>
      <c r="R777" s="22"/>
      <c r="S777" s="22"/>
      <c r="T777" s="22"/>
      <c r="U777" s="22"/>
      <c r="X777" s="498"/>
    </row>
    <row r="778" spans="1:24" x14ac:dyDescent="0.2">
      <c r="A778" s="12">
        <v>6.1</v>
      </c>
      <c r="B778" s="44" t="s">
        <v>34</v>
      </c>
      <c r="C778" s="43"/>
      <c r="D778" s="43"/>
      <c r="E778" s="43"/>
      <c r="F778" s="43"/>
      <c r="G778" s="42"/>
      <c r="H778" s="42"/>
      <c r="I778" s="42"/>
      <c r="J778" s="41"/>
      <c r="K778" s="40">
        <f xml:space="preserve"> K422</f>
        <v>0</v>
      </c>
      <c r="L778" s="40">
        <f xml:space="preserve"> L422</f>
        <v>0</v>
      </c>
      <c r="M778" s="52">
        <f t="shared" ref="M778:M784" si="102">K778+L778</f>
        <v>0</v>
      </c>
      <c r="N778" s="40">
        <f xml:space="preserve"> N422</f>
        <v>0</v>
      </c>
      <c r="Q778" s="22"/>
      <c r="R778" s="22"/>
      <c r="S778" s="22"/>
      <c r="T778" s="22"/>
      <c r="U778" s="22"/>
      <c r="X778" s="498"/>
    </row>
    <row r="779" spans="1:24" x14ac:dyDescent="0.2">
      <c r="A779" s="12">
        <v>6.2</v>
      </c>
      <c r="B779" s="44" t="s">
        <v>33</v>
      </c>
      <c r="C779" s="43"/>
      <c r="D779" s="43"/>
      <c r="E779" s="43"/>
      <c r="F779" s="43"/>
      <c r="G779" s="42"/>
      <c r="H779" s="42"/>
      <c r="I779" s="42"/>
      <c r="J779" s="41"/>
      <c r="K779" s="40">
        <f>K435</f>
        <v>0</v>
      </c>
      <c r="L779" s="40">
        <f>L435</f>
        <v>0</v>
      </c>
      <c r="M779" s="52">
        <f t="shared" si="102"/>
        <v>0</v>
      </c>
      <c r="N779" s="40">
        <f>N435</f>
        <v>0</v>
      </c>
      <c r="Q779" s="22"/>
      <c r="R779" s="22"/>
      <c r="S779" s="22"/>
      <c r="T779" s="22"/>
      <c r="U779" s="22"/>
      <c r="X779" s="498"/>
    </row>
    <row r="780" spans="1:24" x14ac:dyDescent="0.2">
      <c r="A780" s="12">
        <v>6.3</v>
      </c>
      <c r="B780" s="44" t="s">
        <v>32</v>
      </c>
      <c r="C780" s="43"/>
      <c r="D780" s="43"/>
      <c r="E780" s="43"/>
      <c r="F780" s="43"/>
      <c r="G780" s="42"/>
      <c r="H780" s="42"/>
      <c r="I780" s="42"/>
      <c r="J780" s="41"/>
      <c r="K780" s="40">
        <f>K443</f>
        <v>0</v>
      </c>
      <c r="L780" s="40">
        <f>L443</f>
        <v>0</v>
      </c>
      <c r="M780" s="52">
        <f t="shared" si="102"/>
        <v>0</v>
      </c>
      <c r="N780" s="40">
        <f>N443</f>
        <v>0</v>
      </c>
      <c r="Q780" s="22"/>
      <c r="R780" s="22"/>
      <c r="S780" s="22"/>
      <c r="T780" s="22"/>
      <c r="U780" s="22"/>
      <c r="X780" s="498"/>
    </row>
    <row r="781" spans="1:24" x14ac:dyDescent="0.2">
      <c r="A781" s="12">
        <v>6.4</v>
      </c>
      <c r="B781" s="44" t="s">
        <v>31</v>
      </c>
      <c r="C781" s="43"/>
      <c r="D781" s="43"/>
      <c r="E781" s="43"/>
      <c r="F781" s="43"/>
      <c r="G781" s="42"/>
      <c r="H781" s="42"/>
      <c r="I781" s="42"/>
      <c r="J781" s="41"/>
      <c r="K781" s="40">
        <f>K450</f>
        <v>0</v>
      </c>
      <c r="L781" s="40">
        <f>L450</f>
        <v>0</v>
      </c>
      <c r="M781" s="52">
        <f t="shared" si="102"/>
        <v>0</v>
      </c>
      <c r="N781" s="40">
        <f>N450</f>
        <v>0</v>
      </c>
      <c r="Q781" s="22"/>
      <c r="R781" s="22"/>
      <c r="S781" s="22"/>
      <c r="T781" s="22"/>
      <c r="U781" s="22"/>
      <c r="X781" s="498"/>
    </row>
    <row r="782" spans="1:24" x14ac:dyDescent="0.2">
      <c r="A782" s="12">
        <v>6.5</v>
      </c>
      <c r="B782" s="44" t="s">
        <v>30</v>
      </c>
      <c r="C782" s="43"/>
      <c r="D782" s="43"/>
      <c r="E782" s="43"/>
      <c r="F782" s="43"/>
      <c r="G782" s="42"/>
      <c r="H782" s="42"/>
      <c r="I782" s="42"/>
      <c r="J782" s="41"/>
      <c r="K782" s="40">
        <f>K469</f>
        <v>0</v>
      </c>
      <c r="L782" s="40">
        <f>L469</f>
        <v>0</v>
      </c>
      <c r="M782" s="52">
        <f t="shared" si="102"/>
        <v>0</v>
      </c>
      <c r="N782" s="40">
        <f>N469</f>
        <v>0</v>
      </c>
      <c r="Q782" s="22"/>
      <c r="R782" s="22"/>
      <c r="S782" s="22"/>
      <c r="T782" s="22"/>
      <c r="U782" s="22"/>
      <c r="X782" s="498"/>
    </row>
    <row r="783" spans="1:24" x14ac:dyDescent="0.2">
      <c r="A783" s="12">
        <v>6.6</v>
      </c>
      <c r="B783" s="44" t="s">
        <v>29</v>
      </c>
      <c r="C783" s="43"/>
      <c r="D783" s="43"/>
      <c r="E783" s="43"/>
      <c r="F783" s="43"/>
      <c r="G783" s="42"/>
      <c r="H783" s="42"/>
      <c r="I783" s="42"/>
      <c r="J783" s="41"/>
      <c r="K783" s="40">
        <f>K478</f>
        <v>0</v>
      </c>
      <c r="L783" s="40">
        <f>L478</f>
        <v>0</v>
      </c>
      <c r="M783" s="52">
        <f t="shared" si="102"/>
        <v>0</v>
      </c>
      <c r="N783" s="40">
        <f>N478</f>
        <v>0</v>
      </c>
      <c r="Q783" s="22"/>
      <c r="R783" s="22"/>
      <c r="S783" s="22"/>
      <c r="T783" s="22"/>
      <c r="U783" s="22"/>
      <c r="X783" s="498"/>
    </row>
    <row r="784" spans="1:24" x14ac:dyDescent="0.2">
      <c r="A784" s="12">
        <v>6.7</v>
      </c>
      <c r="B784" s="44" t="s">
        <v>28</v>
      </c>
      <c r="C784" s="43"/>
      <c r="D784" s="43"/>
      <c r="E784" s="43"/>
      <c r="F784" s="43"/>
      <c r="G784" s="42"/>
      <c r="H784" s="42"/>
      <c r="I784" s="42"/>
      <c r="J784" s="41"/>
      <c r="K784" s="40">
        <f>K487</f>
        <v>0</v>
      </c>
      <c r="L784" s="40">
        <f>L487</f>
        <v>0</v>
      </c>
      <c r="M784" s="52">
        <f t="shared" si="102"/>
        <v>0</v>
      </c>
      <c r="N784" s="40">
        <f>N487</f>
        <v>0</v>
      </c>
      <c r="Q784" s="22"/>
      <c r="R784" s="22"/>
      <c r="S784" s="22"/>
      <c r="T784" s="22"/>
      <c r="U784" s="22"/>
      <c r="X784" s="498"/>
    </row>
    <row r="785" spans="1:24" x14ac:dyDescent="0.2">
      <c r="B785" s="13"/>
      <c r="C785" s="18"/>
      <c r="D785" s="9"/>
      <c r="E785" s="9"/>
      <c r="H785" s="8"/>
      <c r="I785" s="8"/>
      <c r="J785" s="38"/>
      <c r="K785" s="37"/>
      <c r="L785" s="37"/>
      <c r="M785" s="37"/>
      <c r="N785" s="37"/>
      <c r="Q785" s="22"/>
      <c r="R785" s="22"/>
      <c r="S785" s="22"/>
      <c r="T785" s="22"/>
      <c r="U785" s="22"/>
      <c r="X785" s="498"/>
    </row>
    <row r="786" spans="1:24" x14ac:dyDescent="0.2">
      <c r="A786" s="51" t="s">
        <v>27</v>
      </c>
      <c r="B786" s="50" t="str">
        <f>B500</f>
        <v>MOYENS TECHNIQUES</v>
      </c>
      <c r="C786" s="49"/>
      <c r="D786" s="48"/>
      <c r="E786" s="48"/>
      <c r="F786" s="48"/>
      <c r="G786" s="47"/>
      <c r="H786" s="47"/>
      <c r="I786" s="47"/>
      <c r="J786" s="46"/>
      <c r="K786" s="45">
        <f>SUM(K787:K795)</f>
        <v>0</v>
      </c>
      <c r="L786" s="45">
        <f>SUM(L787:L795)</f>
        <v>0</v>
      </c>
      <c r="M786" s="45">
        <f>SUM(M787:M795)</f>
        <v>0</v>
      </c>
      <c r="N786" s="45">
        <f>SUM(N787:N795)</f>
        <v>0</v>
      </c>
      <c r="Q786" s="22"/>
      <c r="R786" s="22"/>
      <c r="S786" s="22"/>
      <c r="T786" s="22"/>
      <c r="U786" s="22"/>
      <c r="X786" s="498"/>
    </row>
    <row r="787" spans="1:24" x14ac:dyDescent="0.2">
      <c r="B787" s="13"/>
      <c r="C787" s="18"/>
      <c r="D787" s="9"/>
      <c r="E787" s="9"/>
      <c r="H787" s="8"/>
      <c r="I787" s="8"/>
      <c r="J787" s="38"/>
      <c r="K787" s="37"/>
      <c r="L787" s="37"/>
      <c r="M787" s="37"/>
      <c r="N787" s="37"/>
      <c r="Q787" s="22"/>
      <c r="R787" s="22"/>
      <c r="S787" s="22"/>
      <c r="T787" s="22"/>
      <c r="U787" s="22"/>
      <c r="X787" s="498"/>
    </row>
    <row r="788" spans="1:24" x14ac:dyDescent="0.2">
      <c r="A788" s="12">
        <v>7.1</v>
      </c>
      <c r="B788" s="44" t="s">
        <v>26</v>
      </c>
      <c r="C788" s="43"/>
      <c r="D788" s="43"/>
      <c r="E788" s="43"/>
      <c r="F788" s="43"/>
      <c r="G788" s="42"/>
      <c r="H788" s="42"/>
      <c r="I788" s="42"/>
      <c r="J788" s="41"/>
      <c r="K788" s="40">
        <f>K501</f>
        <v>0</v>
      </c>
      <c r="L788" s="40">
        <f>L501</f>
        <v>0</v>
      </c>
      <c r="M788" s="40">
        <f t="shared" ref="M788:M794" si="103">K788+L788</f>
        <v>0</v>
      </c>
      <c r="N788" s="40">
        <f>N501</f>
        <v>0</v>
      </c>
      <c r="Q788" s="22"/>
      <c r="R788" s="22"/>
      <c r="S788" s="22"/>
      <c r="T788" s="22"/>
      <c r="U788" s="22"/>
      <c r="X788" s="498"/>
    </row>
    <row r="789" spans="1:24" x14ac:dyDescent="0.2">
      <c r="A789" s="12">
        <v>7.2</v>
      </c>
      <c r="B789" s="44" t="s">
        <v>25</v>
      </c>
      <c r="C789" s="43"/>
      <c r="D789" s="43"/>
      <c r="E789" s="43"/>
      <c r="F789" s="43"/>
      <c r="G789" s="42"/>
      <c r="H789" s="42"/>
      <c r="I789" s="42"/>
      <c r="J789" s="41"/>
      <c r="K789" s="40">
        <f>K510</f>
        <v>0</v>
      </c>
      <c r="L789" s="40">
        <f>L510</f>
        <v>0</v>
      </c>
      <c r="M789" s="40">
        <f t="shared" si="103"/>
        <v>0</v>
      </c>
      <c r="N789" s="40">
        <f>N510</f>
        <v>0</v>
      </c>
      <c r="Q789" s="22"/>
      <c r="R789" s="22"/>
      <c r="S789" s="22"/>
      <c r="T789" s="22"/>
      <c r="U789" s="22"/>
      <c r="X789" s="498"/>
    </row>
    <row r="790" spans="1:24" x14ac:dyDescent="0.2">
      <c r="A790" s="12">
        <v>7.3</v>
      </c>
      <c r="B790" s="44" t="s">
        <v>24</v>
      </c>
      <c r="C790" s="43"/>
      <c r="D790" s="43"/>
      <c r="E790" s="43"/>
      <c r="F790" s="43"/>
      <c r="G790" s="42"/>
      <c r="H790" s="42"/>
      <c r="I790" s="42"/>
      <c r="J790" s="41"/>
      <c r="K790" s="40">
        <f>K518</f>
        <v>0</v>
      </c>
      <c r="L790" s="40">
        <f>L518</f>
        <v>0</v>
      </c>
      <c r="M790" s="40">
        <f t="shared" si="103"/>
        <v>0</v>
      </c>
      <c r="N790" s="40">
        <f>N518</f>
        <v>0</v>
      </c>
      <c r="Q790" s="22"/>
      <c r="R790" s="22"/>
      <c r="S790" s="22"/>
      <c r="T790" s="22"/>
      <c r="U790" s="22"/>
      <c r="X790" s="498"/>
    </row>
    <row r="791" spans="1:24" x14ac:dyDescent="0.2">
      <c r="A791" s="12">
        <v>7.4</v>
      </c>
      <c r="B791" s="44" t="s">
        <v>23</v>
      </c>
      <c r="C791" s="43"/>
      <c r="D791" s="43"/>
      <c r="E791" s="43"/>
      <c r="F791" s="43"/>
      <c r="G791" s="42"/>
      <c r="H791" s="42"/>
      <c r="I791" s="42"/>
      <c r="J791" s="41"/>
      <c r="K791" s="40">
        <f>K526</f>
        <v>0</v>
      </c>
      <c r="L791" s="40">
        <f>L526</f>
        <v>0</v>
      </c>
      <c r="M791" s="40">
        <f t="shared" si="103"/>
        <v>0</v>
      </c>
      <c r="N791" s="40">
        <f>N526</f>
        <v>0</v>
      </c>
      <c r="Q791" s="22"/>
      <c r="R791" s="22"/>
      <c r="S791" s="22"/>
      <c r="T791" s="22"/>
      <c r="U791" s="22"/>
      <c r="X791" s="498"/>
    </row>
    <row r="792" spans="1:24" x14ac:dyDescent="0.2">
      <c r="A792" s="12">
        <v>7.5</v>
      </c>
      <c r="B792" s="44" t="s">
        <v>22</v>
      </c>
      <c r="C792" s="43"/>
      <c r="D792" s="43"/>
      <c r="E792" s="43"/>
      <c r="F792" s="43"/>
      <c r="G792" s="42"/>
      <c r="H792" s="42"/>
      <c r="I792" s="42"/>
      <c r="J792" s="41"/>
      <c r="K792" s="40">
        <f>K534</f>
        <v>0</v>
      </c>
      <c r="L792" s="40">
        <f>L534</f>
        <v>0</v>
      </c>
      <c r="M792" s="40">
        <f t="shared" si="103"/>
        <v>0</v>
      </c>
      <c r="N792" s="40">
        <f>N534</f>
        <v>0</v>
      </c>
      <c r="Q792" s="22"/>
      <c r="R792" s="22"/>
      <c r="S792" s="22"/>
      <c r="T792" s="22"/>
      <c r="U792" s="22"/>
      <c r="X792" s="498"/>
    </row>
    <row r="793" spans="1:24" x14ac:dyDescent="0.2">
      <c r="A793" s="12">
        <v>7.6</v>
      </c>
      <c r="B793" s="44" t="s">
        <v>21</v>
      </c>
      <c r="C793" s="43"/>
      <c r="D793" s="43"/>
      <c r="E793" s="43"/>
      <c r="F793" s="43"/>
      <c r="G793" s="42"/>
      <c r="H793" s="42"/>
      <c r="I793" s="42"/>
      <c r="J793" s="41"/>
      <c r="K793" s="40">
        <f>K542</f>
        <v>0</v>
      </c>
      <c r="L793" s="40">
        <f>L542</f>
        <v>0</v>
      </c>
      <c r="M793" s="40">
        <f t="shared" si="103"/>
        <v>0</v>
      </c>
      <c r="N793" s="40">
        <f>N542</f>
        <v>0</v>
      </c>
      <c r="Q793" s="22"/>
      <c r="R793" s="22"/>
      <c r="S793" s="22"/>
      <c r="T793" s="22"/>
      <c r="U793" s="22"/>
      <c r="X793" s="498"/>
    </row>
    <row r="794" spans="1:24" x14ac:dyDescent="0.2">
      <c r="A794" s="12">
        <v>7.7</v>
      </c>
      <c r="B794" s="39" t="s">
        <v>20</v>
      </c>
      <c r="C794" s="9"/>
      <c r="D794" s="9"/>
      <c r="E794" s="9"/>
      <c r="H794" s="8"/>
      <c r="I794" s="8"/>
      <c r="J794" s="38"/>
      <c r="K794" s="37">
        <f>K558</f>
        <v>0</v>
      </c>
      <c r="L794" s="37">
        <f>L558</f>
        <v>0</v>
      </c>
      <c r="M794" s="40">
        <f t="shared" si="103"/>
        <v>0</v>
      </c>
      <c r="N794" s="37">
        <f>N558</f>
        <v>0</v>
      </c>
      <c r="Q794" s="22"/>
      <c r="R794" s="22"/>
      <c r="S794" s="22"/>
      <c r="T794" s="22"/>
      <c r="U794" s="22"/>
      <c r="X794" s="498"/>
    </row>
    <row r="795" spans="1:24" x14ac:dyDescent="0.2">
      <c r="B795" s="13"/>
      <c r="C795" s="18"/>
      <c r="D795" s="9"/>
      <c r="E795" s="9"/>
      <c r="H795" s="8"/>
      <c r="I795" s="8"/>
      <c r="J795" s="38"/>
      <c r="K795" s="37"/>
      <c r="L795" s="37"/>
      <c r="M795" s="37"/>
      <c r="N795" s="37"/>
      <c r="Q795" s="22"/>
      <c r="R795" s="22"/>
      <c r="S795" s="22"/>
      <c r="T795" s="22"/>
      <c r="U795" s="22"/>
      <c r="X795" s="498"/>
    </row>
    <row r="796" spans="1:24" x14ac:dyDescent="0.2">
      <c r="A796" s="51" t="s">
        <v>19</v>
      </c>
      <c r="B796" s="50" t="str">
        <f>B568</f>
        <v>PELLICULE / LABORATOIRES / VIDEOS</v>
      </c>
      <c r="C796" s="49"/>
      <c r="D796" s="48"/>
      <c r="E796" s="48"/>
      <c r="F796" s="48"/>
      <c r="G796" s="47"/>
      <c r="H796" s="47"/>
      <c r="I796" s="47"/>
      <c r="J796" s="46"/>
      <c r="K796" s="45">
        <f>SUM(K797:K804)</f>
        <v>0</v>
      </c>
      <c r="L796" s="45">
        <f>SUM(L797:L804)</f>
        <v>0</v>
      </c>
      <c r="M796" s="45">
        <f>SUM(M797:M804)</f>
        <v>0</v>
      </c>
      <c r="N796" s="45">
        <f>SUM(N797:N804)</f>
        <v>0</v>
      </c>
      <c r="Q796" s="22"/>
      <c r="R796" s="22"/>
      <c r="S796" s="22"/>
      <c r="T796" s="22"/>
      <c r="U796" s="22"/>
      <c r="X796" s="498"/>
    </row>
    <row r="797" spans="1:24" x14ac:dyDescent="0.2">
      <c r="B797" s="13"/>
      <c r="C797" s="18"/>
      <c r="D797" s="9"/>
      <c r="E797" s="9"/>
      <c r="H797" s="8"/>
      <c r="I797" s="8"/>
      <c r="J797" s="38"/>
      <c r="K797" s="37"/>
      <c r="L797" s="37"/>
      <c r="M797" s="37"/>
      <c r="N797" s="37"/>
      <c r="Q797" s="22"/>
      <c r="R797" s="22"/>
      <c r="S797" s="22"/>
      <c r="T797" s="22"/>
      <c r="U797" s="22"/>
      <c r="X797" s="498"/>
    </row>
    <row r="798" spans="1:24" x14ac:dyDescent="0.2">
      <c r="A798" s="12">
        <v>8.1</v>
      </c>
      <c r="B798" s="44" t="s">
        <v>18</v>
      </c>
      <c r="C798" s="43"/>
      <c r="D798" s="43"/>
      <c r="E798" s="43"/>
      <c r="F798" s="43"/>
      <c r="G798" s="42"/>
      <c r="H798" s="42"/>
      <c r="I798" s="42"/>
      <c r="J798" s="41"/>
      <c r="K798" s="40">
        <f>K569</f>
        <v>0</v>
      </c>
      <c r="L798" s="40">
        <f>L569</f>
        <v>0</v>
      </c>
      <c r="M798" s="40">
        <f t="shared" ref="M798:M803" si="104">K798+L798</f>
        <v>0</v>
      </c>
      <c r="N798" s="40">
        <f>N569</f>
        <v>0</v>
      </c>
      <c r="Q798" s="22"/>
      <c r="R798" s="22"/>
      <c r="S798" s="22"/>
      <c r="T798" s="22"/>
      <c r="U798" s="22"/>
      <c r="X798" s="498"/>
    </row>
    <row r="799" spans="1:24" x14ac:dyDescent="0.2">
      <c r="A799" s="12">
        <v>8.1999999999999993</v>
      </c>
      <c r="B799" s="44" t="s">
        <v>17</v>
      </c>
      <c r="C799" s="43"/>
      <c r="D799" s="43"/>
      <c r="E799" s="43"/>
      <c r="F799" s="43"/>
      <c r="G799" s="42"/>
      <c r="H799" s="42"/>
      <c r="I799" s="42"/>
      <c r="J799" s="41"/>
      <c r="K799" s="40">
        <f>K575</f>
        <v>0</v>
      </c>
      <c r="L799" s="40">
        <f>L575</f>
        <v>0</v>
      </c>
      <c r="M799" s="40">
        <f t="shared" si="104"/>
        <v>0</v>
      </c>
      <c r="N799" s="40">
        <f>N575</f>
        <v>0</v>
      </c>
      <c r="Q799" s="22"/>
      <c r="R799" s="22"/>
      <c r="S799" s="22"/>
      <c r="T799" s="22"/>
      <c r="U799" s="22"/>
      <c r="X799" s="498"/>
    </row>
    <row r="800" spans="1:24" x14ac:dyDescent="0.2">
      <c r="A800" s="12">
        <v>8.3000000000000007</v>
      </c>
      <c r="B800" s="44" t="s">
        <v>16</v>
      </c>
      <c r="C800" s="43"/>
      <c r="D800" s="43"/>
      <c r="E800" s="43"/>
      <c r="F800" s="43"/>
      <c r="G800" s="42"/>
      <c r="H800" s="42"/>
      <c r="I800" s="42"/>
      <c r="J800" s="41"/>
      <c r="K800" s="40">
        <f>K608</f>
        <v>0</v>
      </c>
      <c r="L800" s="40">
        <f>L608</f>
        <v>0</v>
      </c>
      <c r="M800" s="40">
        <f t="shared" si="104"/>
        <v>0</v>
      </c>
      <c r="N800" s="40">
        <f>N608</f>
        <v>0</v>
      </c>
      <c r="Q800" s="22"/>
      <c r="R800" s="22"/>
      <c r="S800" s="22"/>
      <c r="T800" s="22"/>
      <c r="U800" s="22"/>
      <c r="X800" s="498"/>
    </row>
    <row r="801" spans="1:24" x14ac:dyDescent="0.2">
      <c r="A801" s="12">
        <v>8.4</v>
      </c>
      <c r="B801" s="44" t="s">
        <v>15</v>
      </c>
      <c r="C801" s="43"/>
      <c r="D801" s="43"/>
      <c r="E801" s="43"/>
      <c r="F801" s="43"/>
      <c r="G801" s="42"/>
      <c r="H801" s="42"/>
      <c r="I801" s="42"/>
      <c r="J801" s="41"/>
      <c r="K801" s="40">
        <f>K624</f>
        <v>0</v>
      </c>
      <c r="L801" s="40">
        <f>L624</f>
        <v>0</v>
      </c>
      <c r="M801" s="40">
        <f t="shared" si="104"/>
        <v>0</v>
      </c>
      <c r="N801" s="40">
        <f>N624</f>
        <v>0</v>
      </c>
      <c r="Q801" s="22"/>
      <c r="R801" s="22"/>
      <c r="S801" s="22"/>
      <c r="T801" s="22"/>
      <c r="U801" s="22"/>
      <c r="X801" s="498"/>
    </row>
    <row r="802" spans="1:24" x14ac:dyDescent="0.2">
      <c r="A802" s="12">
        <v>8.5</v>
      </c>
      <c r="B802" s="44" t="s">
        <v>14</v>
      </c>
      <c r="C802" s="43"/>
      <c r="D802" s="43"/>
      <c r="E802" s="43"/>
      <c r="F802" s="43"/>
      <c r="G802" s="42"/>
      <c r="H802" s="42"/>
      <c r="I802" s="42"/>
      <c r="J802" s="41"/>
      <c r="K802" s="40">
        <f>K630</f>
        <v>0</v>
      </c>
      <c r="L802" s="40">
        <f>L630</f>
        <v>0</v>
      </c>
      <c r="M802" s="40">
        <f t="shared" si="104"/>
        <v>0</v>
      </c>
      <c r="N802" s="40">
        <f>N630</f>
        <v>0</v>
      </c>
      <c r="Q802" s="22"/>
      <c r="R802" s="22"/>
      <c r="S802" s="22"/>
      <c r="T802" s="22"/>
      <c r="U802" s="22"/>
      <c r="X802" s="498"/>
    </row>
    <row r="803" spans="1:24" x14ac:dyDescent="0.2">
      <c r="A803" s="12">
        <v>8.6</v>
      </c>
      <c r="B803" s="44" t="s">
        <v>13</v>
      </c>
      <c r="C803" s="43"/>
      <c r="D803" s="43"/>
      <c r="E803" s="43"/>
      <c r="F803" s="43"/>
      <c r="G803" s="42"/>
      <c r="H803" s="42"/>
      <c r="I803" s="42"/>
      <c r="J803" s="41"/>
      <c r="K803" s="40">
        <f>K637</f>
        <v>0</v>
      </c>
      <c r="L803" s="40">
        <f>L637</f>
        <v>0</v>
      </c>
      <c r="M803" s="40">
        <f t="shared" si="104"/>
        <v>0</v>
      </c>
      <c r="N803" s="40">
        <f>N637</f>
        <v>0</v>
      </c>
      <c r="Q803" s="22"/>
      <c r="R803" s="22"/>
      <c r="S803" s="22"/>
      <c r="T803" s="22"/>
      <c r="U803" s="22"/>
      <c r="X803" s="498"/>
    </row>
    <row r="804" spans="1:24" x14ac:dyDescent="0.2">
      <c r="B804" s="13"/>
      <c r="C804" s="18"/>
      <c r="D804" s="9"/>
      <c r="E804" s="9"/>
      <c r="H804" s="8"/>
      <c r="I804" s="8"/>
      <c r="J804" s="38"/>
      <c r="K804" s="37"/>
      <c r="L804" s="37"/>
      <c r="M804" s="37"/>
      <c r="N804" s="37"/>
      <c r="Q804" s="22"/>
      <c r="R804" s="22"/>
      <c r="S804" s="22"/>
      <c r="T804" s="22"/>
      <c r="U804" s="22"/>
      <c r="X804" s="498"/>
    </row>
    <row r="805" spans="1:24" x14ac:dyDescent="0.2">
      <c r="A805" s="51" t="s">
        <v>12</v>
      </c>
      <c r="B805" s="50" t="str">
        <f>B644</f>
        <v>ASSURANCES / DIVERS</v>
      </c>
      <c r="C805" s="49"/>
      <c r="D805" s="48"/>
      <c r="E805" s="48"/>
      <c r="F805" s="48"/>
      <c r="G805" s="47"/>
      <c r="H805" s="47"/>
      <c r="I805" s="47"/>
      <c r="J805" s="46"/>
      <c r="K805" s="45">
        <f>SUM(K806:K812)</f>
        <v>0</v>
      </c>
      <c r="L805" s="45">
        <f>SUM(L806:L812)</f>
        <v>0</v>
      </c>
      <c r="M805" s="45">
        <f>SUM(M806:M812)</f>
        <v>0</v>
      </c>
      <c r="N805" s="45">
        <f>SUM(N806:N812)</f>
        <v>0</v>
      </c>
      <c r="Q805" s="22"/>
      <c r="R805" s="22"/>
      <c r="S805" s="22"/>
      <c r="T805" s="22"/>
      <c r="U805" s="22"/>
      <c r="X805" s="498"/>
    </row>
    <row r="806" spans="1:24" x14ac:dyDescent="0.2">
      <c r="B806" s="13"/>
      <c r="C806" s="18"/>
      <c r="D806" s="9"/>
      <c r="E806" s="9"/>
      <c r="H806" s="8"/>
      <c r="I806" s="8"/>
      <c r="J806" s="38"/>
      <c r="K806" s="37"/>
      <c r="L806" s="37"/>
      <c r="M806" s="37"/>
      <c r="N806" s="37"/>
      <c r="Q806" s="22"/>
      <c r="R806" s="22"/>
      <c r="S806" s="22"/>
      <c r="T806" s="22"/>
      <c r="U806" s="22"/>
      <c r="X806" s="498"/>
    </row>
    <row r="807" spans="1:24" x14ac:dyDescent="0.2">
      <c r="A807" s="12">
        <v>9.1</v>
      </c>
      <c r="B807" s="44" t="s">
        <v>11</v>
      </c>
      <c r="C807" s="43"/>
      <c r="D807" s="43"/>
      <c r="E807" s="43"/>
      <c r="F807" s="43"/>
      <c r="G807" s="42"/>
      <c r="H807" s="42"/>
      <c r="I807" s="42"/>
      <c r="J807" s="41"/>
      <c r="K807" s="40">
        <f>K645</f>
        <v>0</v>
      </c>
      <c r="L807" s="40">
        <f>L645</f>
        <v>0</v>
      </c>
      <c r="M807" s="40">
        <f>K807+L807</f>
        <v>0</v>
      </c>
      <c r="N807" s="40">
        <f>N645</f>
        <v>0</v>
      </c>
      <c r="Q807" s="22"/>
      <c r="R807" s="22"/>
      <c r="S807" s="22"/>
      <c r="T807" s="22"/>
      <c r="U807" s="22"/>
      <c r="X807" s="498"/>
    </row>
    <row r="808" spans="1:24" x14ac:dyDescent="0.2">
      <c r="A808" s="12">
        <v>9.1999999999999993</v>
      </c>
      <c r="B808" s="44" t="s">
        <v>10</v>
      </c>
      <c r="C808" s="43"/>
      <c r="D808" s="43"/>
      <c r="E808" s="43"/>
      <c r="F808" s="43"/>
      <c r="G808" s="42"/>
      <c r="H808" s="42"/>
      <c r="I808" s="42"/>
      <c r="J808" s="41"/>
      <c r="K808" s="40">
        <f>K655</f>
        <v>0</v>
      </c>
      <c r="L808" s="40">
        <f>L655</f>
        <v>0</v>
      </c>
      <c r="M808" s="40">
        <f>K808+L808</f>
        <v>0</v>
      </c>
      <c r="N808" s="40">
        <f>N655</f>
        <v>0</v>
      </c>
      <c r="Q808" s="22"/>
      <c r="R808" s="22"/>
      <c r="S808" s="22"/>
      <c r="T808" s="22"/>
      <c r="U808" s="22"/>
      <c r="X808" s="498"/>
    </row>
    <row r="809" spans="1:24" x14ac:dyDescent="0.2">
      <c r="A809" s="12">
        <v>9.3000000000000007</v>
      </c>
      <c r="B809" s="44" t="s">
        <v>9</v>
      </c>
      <c r="C809" s="43"/>
      <c r="D809" s="43"/>
      <c r="E809" s="43"/>
      <c r="F809" s="43"/>
      <c r="G809" s="42"/>
      <c r="H809" s="42"/>
      <c r="I809" s="42"/>
      <c r="J809" s="41"/>
      <c r="K809" s="40">
        <f>K665</f>
        <v>0</v>
      </c>
      <c r="L809" s="40">
        <f>L665</f>
        <v>0</v>
      </c>
      <c r="M809" s="40">
        <f>K809+L809</f>
        <v>0</v>
      </c>
      <c r="N809" s="40">
        <f>N665</f>
        <v>0</v>
      </c>
      <c r="Q809" s="22"/>
      <c r="R809" s="22"/>
      <c r="S809" s="22"/>
      <c r="T809" s="22"/>
      <c r="U809" s="22"/>
      <c r="X809" s="498"/>
    </row>
    <row r="810" spans="1:24" x14ac:dyDescent="0.2">
      <c r="A810" s="12">
        <v>9.4</v>
      </c>
      <c r="B810" s="44" t="s">
        <v>8</v>
      </c>
      <c r="C810" s="43"/>
      <c r="D810" s="43"/>
      <c r="E810" s="43"/>
      <c r="F810" s="43"/>
      <c r="G810" s="42"/>
      <c r="H810" s="42"/>
      <c r="I810" s="42"/>
      <c r="J810" s="41"/>
      <c r="K810" s="40">
        <f>K670</f>
        <v>0</v>
      </c>
      <c r="L810" s="40">
        <f>L670</f>
        <v>0</v>
      </c>
      <c r="M810" s="40">
        <f>K810+L810</f>
        <v>0</v>
      </c>
      <c r="N810" s="40">
        <f>N670</f>
        <v>0</v>
      </c>
      <c r="Q810" s="22"/>
      <c r="R810" s="22"/>
      <c r="S810" s="22"/>
      <c r="T810" s="22"/>
      <c r="U810" s="22"/>
      <c r="X810" s="498"/>
    </row>
    <row r="811" spans="1:24" x14ac:dyDescent="0.2">
      <c r="A811" s="12">
        <v>9.5</v>
      </c>
      <c r="B811" s="44" t="s">
        <v>7</v>
      </c>
      <c r="C811" s="43"/>
      <c r="D811" s="43"/>
      <c r="E811" s="43"/>
      <c r="F811" s="43"/>
      <c r="G811" s="42"/>
      <c r="H811" s="42"/>
      <c r="I811" s="42"/>
      <c r="J811" s="41"/>
      <c r="K811" s="40">
        <f>K676</f>
        <v>0</v>
      </c>
      <c r="L811" s="40">
        <f>L676</f>
        <v>0</v>
      </c>
      <c r="M811" s="40">
        <f>K811+L811</f>
        <v>0</v>
      </c>
      <c r="N811" s="40">
        <f>N676</f>
        <v>0</v>
      </c>
      <c r="Q811" s="22"/>
      <c r="R811" s="22"/>
      <c r="S811" s="22"/>
      <c r="T811" s="22"/>
      <c r="U811" s="22"/>
      <c r="X811" s="498"/>
    </row>
    <row r="812" spans="1:24" x14ac:dyDescent="0.2">
      <c r="B812" s="13"/>
      <c r="C812" s="18"/>
      <c r="D812" s="9"/>
      <c r="E812" s="9"/>
      <c r="H812" s="8"/>
      <c r="I812" s="8"/>
      <c r="J812" s="38"/>
      <c r="K812" s="37"/>
      <c r="L812" s="37"/>
      <c r="M812" s="37"/>
      <c r="N812" s="37"/>
      <c r="Q812" s="22"/>
      <c r="R812" s="22"/>
      <c r="S812" s="22"/>
      <c r="T812" s="22"/>
      <c r="U812" s="22"/>
      <c r="X812" s="498"/>
    </row>
    <row r="813" spans="1:24" x14ac:dyDescent="0.2">
      <c r="A813" s="51"/>
      <c r="B813" s="50" t="str">
        <f>I48</f>
        <v>TOTAL PARTIEL</v>
      </c>
      <c r="C813" s="49"/>
      <c r="D813" s="48"/>
      <c r="E813" s="48"/>
      <c r="F813" s="48"/>
      <c r="G813" s="47"/>
      <c r="H813" s="47"/>
      <c r="I813" s="47"/>
      <c r="J813" s="46"/>
      <c r="K813" s="45">
        <f>K805+K796+K786+K776+K744+K739+K732+K724+K714</f>
        <v>0</v>
      </c>
      <c r="L813" s="45">
        <f>L805+L796+L786+L776+L744+L739+L732+L724+L714</f>
        <v>0</v>
      </c>
      <c r="M813" s="45">
        <f>M805+M796+M786+M776+M744+M739+M732+M724+M714</f>
        <v>0</v>
      </c>
      <c r="N813" s="45">
        <f>N805+N796+N786+N776+N744+N739+N732+N724+N714</f>
        <v>0</v>
      </c>
      <c r="Q813" s="22"/>
      <c r="R813" s="22"/>
      <c r="S813" s="22"/>
      <c r="T813" s="22"/>
      <c r="U813" s="22"/>
      <c r="X813" s="498"/>
    </row>
    <row r="814" spans="1:24" x14ac:dyDescent="0.2">
      <c r="B814" s="13"/>
      <c r="C814" s="18"/>
      <c r="D814" s="9"/>
      <c r="E814" s="9"/>
      <c r="H814" s="8"/>
      <c r="I814" s="8"/>
      <c r="J814" s="38"/>
      <c r="K814" s="37"/>
      <c r="L814" s="37"/>
      <c r="M814" s="37"/>
      <c r="N814" s="37"/>
      <c r="Q814" s="22"/>
      <c r="R814" s="22"/>
      <c r="S814" s="22"/>
      <c r="T814" s="22"/>
      <c r="U814" s="22"/>
      <c r="X814" s="498"/>
    </row>
    <row r="815" spans="1:24" x14ac:dyDescent="0.2">
      <c r="B815" s="44" t="s">
        <v>6</v>
      </c>
      <c r="C815" s="43"/>
      <c r="D815" s="42">
        <f>E50</f>
        <v>7.5</v>
      </c>
      <c r="E815" s="43" t="s">
        <v>4</v>
      </c>
      <c r="F815" s="43"/>
      <c r="G815" s="42"/>
      <c r="H815" s="42"/>
      <c r="I815" s="42"/>
      <c r="J815" s="41"/>
      <c r="K815" s="40">
        <f>K50</f>
        <v>0</v>
      </c>
      <c r="L815" s="40">
        <f>L50</f>
        <v>0</v>
      </c>
      <c r="M815" s="40">
        <f>K815+L815</f>
        <v>0</v>
      </c>
      <c r="N815" s="40">
        <f>N50</f>
        <v>0</v>
      </c>
      <c r="Q815" s="22"/>
      <c r="R815" s="22"/>
      <c r="S815" s="22"/>
      <c r="T815" s="22"/>
      <c r="U815" s="22"/>
      <c r="X815" s="498"/>
    </row>
    <row r="816" spans="1:24" x14ac:dyDescent="0.2">
      <c r="B816" s="39"/>
      <c r="C816" s="9"/>
      <c r="D816" s="8"/>
      <c r="E816" s="9"/>
      <c r="H816" s="8"/>
      <c r="I816" s="8"/>
      <c r="J816" s="38"/>
      <c r="K816" s="37"/>
      <c r="L816" s="37"/>
      <c r="M816" s="37"/>
      <c r="N816" s="37"/>
      <c r="Q816" s="22"/>
      <c r="R816" s="22"/>
      <c r="S816" s="22"/>
      <c r="T816" s="22"/>
      <c r="U816" s="22"/>
      <c r="X816" s="498"/>
    </row>
    <row r="817" spans="1:24" x14ac:dyDescent="0.2">
      <c r="B817" s="44" t="s">
        <v>5</v>
      </c>
      <c r="C817" s="43"/>
      <c r="D817" s="42">
        <f>E52</f>
        <v>5</v>
      </c>
      <c r="E817" s="43" t="s">
        <v>4</v>
      </c>
      <c r="F817" s="43"/>
      <c r="G817" s="42"/>
      <c r="H817" s="42"/>
      <c r="I817" s="42"/>
      <c r="J817" s="41"/>
      <c r="K817" s="40">
        <f>K52</f>
        <v>0</v>
      </c>
      <c r="L817" s="40">
        <f>L52</f>
        <v>0</v>
      </c>
      <c r="M817" s="40">
        <f>K817+L817</f>
        <v>0</v>
      </c>
      <c r="N817" s="40">
        <f>N52</f>
        <v>0</v>
      </c>
      <c r="Q817" s="22"/>
      <c r="R817" s="22"/>
      <c r="S817" s="22"/>
      <c r="T817" s="22"/>
      <c r="U817" s="22"/>
      <c r="X817" s="498"/>
    </row>
    <row r="818" spans="1:24" ht="17" thickBot="1" x14ac:dyDescent="0.25">
      <c r="B818" s="39"/>
      <c r="C818" s="9"/>
      <c r="D818" s="8"/>
      <c r="E818" s="9"/>
      <c r="H818" s="8"/>
      <c r="I818" s="8"/>
      <c r="J818" s="38"/>
      <c r="K818" s="37"/>
      <c r="L818" s="37"/>
      <c r="M818" s="37"/>
      <c r="N818" s="37"/>
      <c r="Q818" s="22"/>
      <c r="R818" s="22"/>
      <c r="S818" s="22"/>
      <c r="T818" s="22"/>
      <c r="U818" s="22"/>
      <c r="X818" s="498"/>
    </row>
    <row r="819" spans="1:24" ht="17" thickBot="1" x14ac:dyDescent="0.25">
      <c r="A819" s="36"/>
      <c r="B819" s="34" t="s">
        <v>3</v>
      </c>
      <c r="C819" s="35"/>
      <c r="D819" s="34"/>
      <c r="E819" s="34"/>
      <c r="F819" s="34"/>
      <c r="G819" s="33"/>
      <c r="H819" s="33"/>
      <c r="I819" s="33"/>
      <c r="J819" s="32"/>
      <c r="K819" s="31">
        <f>K813+K815+K817</f>
        <v>0</v>
      </c>
      <c r="L819" s="31">
        <f>L813+L815+L817</f>
        <v>0</v>
      </c>
      <c r="M819" s="31">
        <f>M813+M815+M817</f>
        <v>0</v>
      </c>
      <c r="N819" s="30">
        <f>N813+N815+N817</f>
        <v>0</v>
      </c>
      <c r="Q819" s="22"/>
      <c r="R819" s="22"/>
      <c r="S819" s="22"/>
      <c r="T819" s="22"/>
      <c r="U819" s="22"/>
      <c r="X819" s="498"/>
    </row>
    <row r="820" spans="1:24" x14ac:dyDescent="0.2">
      <c r="C820" s="18"/>
      <c r="D820" s="9"/>
      <c r="E820" s="9"/>
      <c r="H820" s="26"/>
      <c r="I820" s="26"/>
      <c r="J820" s="25"/>
      <c r="K820" s="29"/>
      <c r="L820" s="29"/>
      <c r="M820" s="28"/>
      <c r="N820" s="19"/>
      <c r="Q820" s="22"/>
      <c r="R820" s="22"/>
      <c r="S820" s="22"/>
      <c r="T820" s="22"/>
      <c r="U820" s="22"/>
      <c r="X820" s="498"/>
    </row>
    <row r="821" spans="1:24" x14ac:dyDescent="0.2">
      <c r="C821" s="18"/>
      <c r="D821" s="9"/>
      <c r="E821" s="9"/>
      <c r="H821" s="26"/>
      <c r="I821" s="26"/>
      <c r="J821" s="25"/>
      <c r="K821" s="29"/>
      <c r="L821" s="29"/>
      <c r="M821" s="28"/>
      <c r="N821" s="19"/>
      <c r="Q821" s="22"/>
      <c r="R821" s="22"/>
      <c r="S821" s="22"/>
      <c r="T821" s="22"/>
      <c r="U821" s="22"/>
      <c r="X821" s="498"/>
    </row>
    <row r="822" spans="1:24" x14ac:dyDescent="0.2">
      <c r="B822" s="13"/>
      <c r="C822" s="18"/>
      <c r="D822" s="9"/>
      <c r="E822" s="9"/>
      <c r="H822" s="26"/>
      <c r="I822" s="26"/>
      <c r="J822" s="25"/>
      <c r="K822" s="15"/>
      <c r="L822" s="15"/>
      <c r="M822" s="24"/>
      <c r="N822" s="24"/>
      <c r="Q822" s="22"/>
      <c r="R822" s="22"/>
      <c r="S822" s="22"/>
      <c r="T822" s="22"/>
      <c r="U822" s="22"/>
      <c r="X822" s="498"/>
    </row>
    <row r="823" spans="1:24" x14ac:dyDescent="0.2">
      <c r="B823" s="13"/>
      <c r="C823" s="18"/>
      <c r="D823" s="9"/>
      <c r="E823" s="9"/>
      <c r="H823" s="26"/>
      <c r="I823" s="26"/>
      <c r="J823" s="25"/>
      <c r="K823" s="15"/>
      <c r="L823" s="15"/>
      <c r="M823" s="24"/>
      <c r="N823" s="24"/>
      <c r="Q823" s="22"/>
      <c r="R823" s="22"/>
      <c r="S823" s="22"/>
      <c r="T823" s="22"/>
      <c r="U823" s="22"/>
      <c r="X823" s="498"/>
    </row>
    <row r="824" spans="1:24" x14ac:dyDescent="0.2">
      <c r="B824" s="13" t="s">
        <v>2</v>
      </c>
      <c r="C824" s="18"/>
      <c r="D824" s="27"/>
      <c r="E824" s="9"/>
      <c r="H824" s="26" t="s">
        <v>1</v>
      </c>
      <c r="I824" s="26"/>
      <c r="J824" s="25"/>
      <c r="K824" s="15"/>
      <c r="L824" s="15"/>
      <c r="M824" s="24"/>
      <c r="N824" s="24"/>
      <c r="Q824" s="22"/>
      <c r="R824" s="22"/>
      <c r="S824" s="22"/>
      <c r="T824" s="22"/>
      <c r="U824" s="22"/>
      <c r="X824" s="498"/>
    </row>
    <row r="825" spans="1:24" x14ac:dyDescent="0.2">
      <c r="B825" s="13"/>
      <c r="C825" s="18"/>
      <c r="D825" s="23"/>
      <c r="E825" s="18"/>
      <c r="H825" s="17"/>
      <c r="I825" s="17"/>
      <c r="J825" s="16"/>
      <c r="K825" s="15"/>
      <c r="L825" s="15"/>
      <c r="M825" s="15"/>
      <c r="N825" s="15"/>
      <c r="Q825" s="22"/>
      <c r="R825" s="22"/>
      <c r="S825" s="22"/>
      <c r="T825" s="22"/>
      <c r="U825" s="22"/>
      <c r="X825" s="498"/>
    </row>
    <row r="826" spans="1:24" x14ac:dyDescent="0.2">
      <c r="A826" s="12" t="s">
        <v>0</v>
      </c>
      <c r="B826" s="21"/>
      <c r="H826" s="17"/>
      <c r="I826" s="17"/>
      <c r="J826" s="16"/>
      <c r="K826" s="15"/>
      <c r="L826" s="15"/>
      <c r="M826" s="14"/>
      <c r="N826" s="14"/>
      <c r="X826" s="498"/>
    </row>
    <row r="827" spans="1:24" x14ac:dyDescent="0.2">
      <c r="B827" s="13"/>
      <c r="H827" s="17"/>
      <c r="I827" s="17"/>
      <c r="J827" s="16"/>
      <c r="K827" s="15"/>
      <c r="L827" s="15"/>
      <c r="M827" s="14"/>
      <c r="N827" s="14"/>
    </row>
    <row r="828" spans="1:24" x14ac:dyDescent="0.2">
      <c r="B828" s="13"/>
      <c r="H828" s="17"/>
      <c r="I828" s="17"/>
      <c r="J828" s="16"/>
      <c r="K828" s="15"/>
      <c r="L828" s="15"/>
      <c r="M828" s="14"/>
      <c r="N828" s="14"/>
    </row>
    <row r="829" spans="1:24" x14ac:dyDescent="0.2">
      <c r="B829" s="13"/>
      <c r="H829" s="17"/>
      <c r="I829" s="17"/>
      <c r="J829" s="16"/>
      <c r="K829" s="15"/>
      <c r="L829" s="15"/>
      <c r="M829" s="14"/>
      <c r="N829" s="14"/>
    </row>
    <row r="830" spans="1:24" x14ac:dyDescent="0.2">
      <c r="B830" s="13"/>
      <c r="H830" s="17"/>
      <c r="I830" s="17"/>
      <c r="J830" s="16"/>
      <c r="K830" s="15"/>
      <c r="L830" s="15"/>
      <c r="M830" s="14"/>
      <c r="N830" s="14"/>
    </row>
    <row r="831" spans="1:24" x14ac:dyDescent="0.2">
      <c r="B831" s="13"/>
      <c r="H831" s="17"/>
      <c r="I831" s="17"/>
      <c r="J831" s="16"/>
      <c r="K831" s="15"/>
      <c r="L831" s="15"/>
      <c r="M831" s="14"/>
      <c r="N831" s="14"/>
    </row>
    <row r="832" spans="1:24" x14ac:dyDescent="0.2">
      <c r="B832" s="13"/>
      <c r="C832" s="18"/>
      <c r="H832" s="17"/>
      <c r="I832" s="17"/>
      <c r="J832" s="16"/>
      <c r="K832" s="15"/>
      <c r="L832" s="15"/>
      <c r="M832" s="14"/>
      <c r="N832" s="14"/>
    </row>
    <row r="833" spans="2:14" x14ac:dyDescent="0.2">
      <c r="B833" s="13"/>
      <c r="C833" s="18"/>
      <c r="H833" s="17"/>
      <c r="I833" s="17"/>
      <c r="J833" s="16"/>
      <c r="K833" s="15"/>
      <c r="L833" s="15"/>
      <c r="M833" s="14"/>
      <c r="N833" s="14"/>
    </row>
    <row r="834" spans="2:14" x14ac:dyDescent="0.2">
      <c r="B834" s="13"/>
      <c r="C834" s="18"/>
      <c r="H834" s="20"/>
      <c r="I834" s="19"/>
      <c r="J834" s="16"/>
      <c r="K834" s="15"/>
      <c r="L834" s="15"/>
      <c r="M834" s="14"/>
      <c r="N834" s="14"/>
    </row>
    <row r="835" spans="2:14" x14ac:dyDescent="0.2">
      <c r="B835" s="13"/>
      <c r="C835" s="18"/>
      <c r="H835" s="17"/>
      <c r="I835" s="17"/>
      <c r="J835" s="16"/>
      <c r="K835" s="15"/>
      <c r="L835" s="15"/>
      <c r="M835" s="14"/>
      <c r="N835" s="14"/>
    </row>
    <row r="836" spans="2:14" x14ac:dyDescent="0.2">
      <c r="B836" s="13"/>
      <c r="C836" s="18"/>
      <c r="H836" s="17"/>
      <c r="I836" s="17"/>
      <c r="J836" s="16"/>
      <c r="K836" s="15"/>
      <c r="L836" s="15"/>
      <c r="M836" s="14"/>
      <c r="N836" s="14"/>
    </row>
    <row r="837" spans="2:14" x14ac:dyDescent="0.2">
      <c r="B837" s="13"/>
      <c r="C837" s="18"/>
      <c r="H837" s="17"/>
      <c r="I837" s="19"/>
      <c r="J837" s="16"/>
      <c r="K837" s="15"/>
      <c r="L837" s="15"/>
      <c r="M837" s="14"/>
      <c r="N837" s="14"/>
    </row>
    <row r="838" spans="2:14" x14ac:dyDescent="0.2">
      <c r="B838" s="13"/>
      <c r="C838" s="18"/>
      <c r="H838" s="17"/>
      <c r="I838" s="17"/>
      <c r="J838" s="16"/>
      <c r="K838" s="15"/>
      <c r="L838" s="15"/>
      <c r="M838" s="14"/>
      <c r="N838" s="14"/>
    </row>
    <row r="839" spans="2:14" x14ac:dyDescent="0.2">
      <c r="B839" s="13"/>
      <c r="C839" s="18"/>
      <c r="H839" s="17"/>
      <c r="I839" s="17"/>
      <c r="J839" s="16"/>
      <c r="K839" s="15"/>
      <c r="L839" s="15"/>
      <c r="M839" s="14"/>
      <c r="N839" s="14"/>
    </row>
    <row r="840" spans="2:14" x14ac:dyDescent="0.2">
      <c r="B840" s="13"/>
      <c r="C840" s="18"/>
      <c r="H840" s="17"/>
      <c r="I840" s="17"/>
      <c r="J840" s="16"/>
      <c r="K840" s="15"/>
      <c r="L840" s="15"/>
      <c r="M840" s="14"/>
      <c r="N840" s="14"/>
    </row>
    <row r="841" spans="2:14" x14ac:dyDescent="0.2">
      <c r="B841" s="13"/>
      <c r="C841" s="18"/>
      <c r="H841" s="17"/>
      <c r="I841" s="17"/>
      <c r="J841" s="16"/>
      <c r="K841" s="15"/>
      <c r="L841" s="15"/>
      <c r="M841" s="14"/>
      <c r="N841" s="14"/>
    </row>
    <row r="842" spans="2:14" x14ac:dyDescent="0.2">
      <c r="B842" s="13"/>
      <c r="C842" s="18"/>
      <c r="H842" s="17"/>
      <c r="I842" s="17"/>
      <c r="J842" s="16"/>
      <c r="K842" s="15"/>
      <c r="L842" s="15"/>
      <c r="M842" s="14"/>
      <c r="N842" s="14"/>
    </row>
    <row r="843" spans="2:14" x14ac:dyDescent="0.2">
      <c r="B843" s="13"/>
      <c r="C843" s="18"/>
      <c r="I843" s="17"/>
      <c r="J843" s="16"/>
      <c r="K843" s="15"/>
      <c r="L843" s="15"/>
      <c r="M843" s="14"/>
      <c r="N843" s="14"/>
    </row>
    <row r="844" spans="2:14" x14ac:dyDescent="0.2">
      <c r="B844" s="13"/>
      <c r="C844" s="18"/>
      <c r="H844" s="17"/>
      <c r="I844" s="17"/>
      <c r="J844" s="16"/>
      <c r="K844" s="15"/>
      <c r="L844" s="15"/>
      <c r="M844" s="14"/>
      <c r="N844" s="14"/>
    </row>
    <row r="845" spans="2:14" x14ac:dyDescent="0.2">
      <c r="B845" s="13"/>
      <c r="C845" s="18"/>
      <c r="H845" s="17"/>
      <c r="I845" s="17"/>
      <c r="J845" s="16"/>
      <c r="K845" s="15"/>
      <c r="L845" s="15"/>
      <c r="M845" s="14"/>
      <c r="N845" s="14"/>
    </row>
    <row r="846" spans="2:14" x14ac:dyDescent="0.2">
      <c r="B846" s="13"/>
      <c r="C846" s="18"/>
      <c r="H846" s="17"/>
      <c r="I846" s="17"/>
      <c r="J846" s="16"/>
      <c r="K846" s="15"/>
      <c r="L846" s="15"/>
      <c r="M846" s="14"/>
      <c r="N846" s="14"/>
    </row>
    <row r="847" spans="2:14" x14ac:dyDescent="0.2">
      <c r="B847" s="13"/>
      <c r="C847" s="18"/>
      <c r="H847" s="17"/>
      <c r="I847" s="17"/>
      <c r="J847" s="16"/>
      <c r="K847" s="15"/>
      <c r="L847" s="15"/>
      <c r="M847" s="14"/>
      <c r="N847" s="14"/>
    </row>
    <row r="848" spans="2:14" x14ac:dyDescent="0.2">
      <c r="B848" s="13"/>
      <c r="C848" s="18"/>
      <c r="H848" s="17"/>
      <c r="I848" s="17"/>
      <c r="J848" s="16"/>
      <c r="K848" s="15"/>
      <c r="L848" s="15"/>
      <c r="M848" s="14"/>
      <c r="N848" s="14"/>
    </row>
    <row r="849" spans="2:14" x14ac:dyDescent="0.2">
      <c r="B849" s="13"/>
      <c r="C849" s="18"/>
      <c r="H849" s="17"/>
      <c r="I849" s="17"/>
      <c r="J849" s="16"/>
      <c r="K849" s="15"/>
      <c r="L849" s="15"/>
      <c r="M849" s="14"/>
      <c r="N849" s="14"/>
    </row>
    <row r="850" spans="2:14" x14ac:dyDescent="0.2">
      <c r="B850" s="13"/>
      <c r="C850" s="18"/>
      <c r="H850" s="17"/>
      <c r="I850" s="17"/>
      <c r="J850" s="16"/>
      <c r="K850" s="15"/>
      <c r="L850" s="15"/>
      <c r="M850" s="14"/>
      <c r="N850" s="14"/>
    </row>
    <row r="851" spans="2:14" x14ac:dyDescent="0.2">
      <c r="B851" s="13"/>
      <c r="C851" s="18"/>
      <c r="H851" s="17"/>
      <c r="I851" s="17"/>
      <c r="J851" s="16"/>
      <c r="K851" s="15"/>
      <c r="L851" s="15"/>
      <c r="M851" s="14"/>
      <c r="N851" s="14"/>
    </row>
    <row r="852" spans="2:14" x14ac:dyDescent="0.2">
      <c r="B852" s="13"/>
      <c r="H852" s="17"/>
      <c r="I852" s="17"/>
      <c r="J852" s="16"/>
      <c r="K852" s="15"/>
      <c r="L852" s="15"/>
      <c r="M852" s="14"/>
      <c r="N852" s="14"/>
    </row>
    <row r="853" spans="2:14" x14ac:dyDescent="0.2">
      <c r="B853" s="13"/>
      <c r="H853" s="17"/>
      <c r="I853" s="17"/>
      <c r="J853" s="16"/>
      <c r="K853" s="15"/>
      <c r="L853" s="15"/>
      <c r="M853" s="14"/>
      <c r="N853" s="14"/>
    </row>
    <row r="854" spans="2:14" x14ac:dyDescent="0.2">
      <c r="B854" s="13"/>
      <c r="H854" s="17"/>
      <c r="I854" s="17"/>
      <c r="J854" s="16"/>
      <c r="K854" s="15"/>
      <c r="L854" s="15"/>
      <c r="M854" s="14"/>
      <c r="N854" s="14"/>
    </row>
    <row r="855" spans="2:14" x14ac:dyDescent="0.2">
      <c r="B855" s="13"/>
      <c r="H855" s="17"/>
      <c r="I855" s="17"/>
      <c r="J855" s="16"/>
      <c r="K855" s="15"/>
      <c r="L855" s="15"/>
      <c r="M855" s="14"/>
      <c r="N855" s="14"/>
    </row>
    <row r="856" spans="2:14" x14ac:dyDescent="0.2">
      <c r="B856" s="13"/>
      <c r="H856" s="17"/>
      <c r="I856" s="17"/>
      <c r="J856" s="16"/>
      <c r="K856" s="15"/>
      <c r="L856" s="15"/>
      <c r="M856" s="14"/>
      <c r="N856" s="14"/>
    </row>
    <row r="857" spans="2:14" x14ac:dyDescent="0.2">
      <c r="B857" s="13"/>
      <c r="H857" s="17"/>
      <c r="I857" s="17"/>
      <c r="J857" s="16"/>
      <c r="K857" s="15"/>
      <c r="L857" s="15"/>
      <c r="M857" s="14"/>
      <c r="N857" s="14"/>
    </row>
    <row r="858" spans="2:14" x14ac:dyDescent="0.2">
      <c r="B858" s="13"/>
      <c r="H858" s="17"/>
      <c r="I858" s="17"/>
      <c r="J858" s="16"/>
      <c r="K858" s="15"/>
      <c r="L858" s="15"/>
      <c r="M858" s="14"/>
      <c r="N858" s="14"/>
    </row>
    <row r="859" spans="2:14" x14ac:dyDescent="0.2">
      <c r="B859" s="13"/>
      <c r="H859" s="17"/>
      <c r="I859" s="17"/>
      <c r="J859" s="16"/>
      <c r="K859" s="15"/>
      <c r="L859" s="15"/>
      <c r="M859" s="14"/>
      <c r="N859" s="14"/>
    </row>
    <row r="860" spans="2:14" x14ac:dyDescent="0.2">
      <c r="B860" s="13"/>
      <c r="H860" s="17"/>
      <c r="I860" s="17"/>
      <c r="J860" s="16"/>
      <c r="K860" s="15"/>
      <c r="L860" s="15"/>
      <c r="M860" s="14"/>
      <c r="N860" s="14"/>
    </row>
    <row r="861" spans="2:14" x14ac:dyDescent="0.2">
      <c r="B861" s="13"/>
      <c r="H861" s="17"/>
      <c r="I861" s="17"/>
      <c r="J861" s="16"/>
      <c r="K861" s="15"/>
      <c r="L861" s="15"/>
      <c r="M861" s="14"/>
      <c r="N861" s="14"/>
    </row>
    <row r="862" spans="2:14" x14ac:dyDescent="0.2">
      <c r="B862" s="13"/>
      <c r="H862" s="17"/>
      <c r="I862" s="17"/>
      <c r="J862" s="16"/>
      <c r="K862" s="15"/>
      <c r="L862" s="15"/>
      <c r="M862" s="14"/>
      <c r="N862" s="14"/>
    </row>
    <row r="863" spans="2:14" x14ac:dyDescent="0.2">
      <c r="B863" s="13"/>
      <c r="H863" s="17"/>
      <c r="I863" s="17"/>
      <c r="J863" s="16"/>
      <c r="K863" s="15"/>
      <c r="L863" s="15"/>
      <c r="M863" s="14"/>
      <c r="N863" s="14"/>
    </row>
    <row r="864" spans="2:14" x14ac:dyDescent="0.2">
      <c r="B864" s="13"/>
      <c r="H864" s="17"/>
      <c r="I864" s="17"/>
      <c r="J864" s="16"/>
      <c r="K864" s="15"/>
      <c r="L864" s="15"/>
      <c r="M864" s="14"/>
      <c r="N864" s="14"/>
    </row>
    <row r="865" spans="2:14" x14ac:dyDescent="0.2">
      <c r="B865" s="13"/>
      <c r="H865" s="17"/>
      <c r="I865" s="17"/>
      <c r="J865" s="16"/>
      <c r="K865" s="15"/>
      <c r="L865" s="15"/>
      <c r="M865" s="14"/>
      <c r="N865" s="14"/>
    </row>
    <row r="866" spans="2:14" x14ac:dyDescent="0.2">
      <c r="B866" s="13"/>
      <c r="H866" s="17"/>
      <c r="I866" s="17"/>
      <c r="J866" s="16"/>
      <c r="K866" s="15"/>
      <c r="L866" s="15"/>
      <c r="M866" s="14"/>
      <c r="N866" s="14"/>
    </row>
    <row r="867" spans="2:14" x14ac:dyDescent="0.2">
      <c r="B867" s="13"/>
      <c r="H867" s="17"/>
      <c r="I867" s="17"/>
      <c r="J867" s="16"/>
      <c r="K867" s="15"/>
      <c r="L867" s="15"/>
      <c r="M867" s="14"/>
      <c r="N867" s="14"/>
    </row>
    <row r="868" spans="2:14" x14ac:dyDescent="0.2">
      <c r="B868" s="13"/>
      <c r="H868" s="17"/>
      <c r="I868" s="17"/>
      <c r="J868" s="16"/>
      <c r="K868" s="15"/>
      <c r="L868" s="15"/>
      <c r="M868" s="14"/>
      <c r="N868" s="14"/>
    </row>
    <row r="869" spans="2:14" x14ac:dyDescent="0.2">
      <c r="B869" s="13"/>
      <c r="H869" s="17"/>
      <c r="I869" s="17"/>
      <c r="J869" s="16"/>
      <c r="K869" s="15"/>
      <c r="L869" s="15"/>
      <c r="M869" s="14"/>
      <c r="N869" s="14"/>
    </row>
    <row r="870" spans="2:14" x14ac:dyDescent="0.2">
      <c r="B870" s="13"/>
      <c r="H870" s="17"/>
      <c r="I870" s="17"/>
      <c r="J870" s="16"/>
      <c r="K870" s="15"/>
      <c r="L870" s="15"/>
      <c r="M870" s="14"/>
      <c r="N870" s="14"/>
    </row>
    <row r="871" spans="2:14" x14ac:dyDescent="0.2">
      <c r="B871" s="13"/>
      <c r="H871" s="17"/>
      <c r="I871" s="17"/>
      <c r="J871" s="16"/>
      <c r="K871" s="15"/>
      <c r="L871" s="15"/>
      <c r="M871" s="14"/>
      <c r="N871" s="14"/>
    </row>
    <row r="872" spans="2:14" x14ac:dyDescent="0.2">
      <c r="B872" s="13"/>
      <c r="H872" s="17"/>
      <c r="I872" s="17"/>
      <c r="J872" s="16"/>
      <c r="K872" s="15"/>
      <c r="L872" s="15"/>
      <c r="M872" s="14"/>
      <c r="N872" s="14"/>
    </row>
    <row r="873" spans="2:14" x14ac:dyDescent="0.2">
      <c r="B873" s="13"/>
      <c r="H873" s="17"/>
      <c r="I873" s="17"/>
      <c r="J873" s="16"/>
      <c r="K873" s="15"/>
      <c r="L873" s="15"/>
      <c r="M873" s="14"/>
      <c r="N873" s="14"/>
    </row>
    <row r="874" spans="2:14" x14ac:dyDescent="0.2">
      <c r="B874" s="13"/>
      <c r="H874" s="17"/>
      <c r="I874" s="17"/>
      <c r="J874" s="16"/>
      <c r="K874" s="15"/>
      <c r="L874" s="15"/>
      <c r="M874" s="14"/>
      <c r="N874" s="14"/>
    </row>
    <row r="875" spans="2:14" x14ac:dyDescent="0.2">
      <c r="B875" s="13"/>
      <c r="H875" s="17"/>
      <c r="I875" s="17"/>
      <c r="J875" s="16"/>
      <c r="K875" s="15"/>
      <c r="L875" s="15"/>
      <c r="M875" s="14"/>
      <c r="N875" s="14"/>
    </row>
    <row r="876" spans="2:14" x14ac:dyDescent="0.2">
      <c r="B876" s="13"/>
      <c r="H876" s="17"/>
      <c r="I876" s="17"/>
      <c r="J876" s="16"/>
      <c r="K876" s="15"/>
      <c r="L876" s="15"/>
      <c r="M876" s="14"/>
      <c r="N876" s="14"/>
    </row>
    <row r="877" spans="2:14" x14ac:dyDescent="0.2">
      <c r="B877" s="13"/>
      <c r="H877" s="17"/>
      <c r="I877" s="17"/>
      <c r="J877" s="16"/>
      <c r="K877" s="15"/>
      <c r="L877" s="15"/>
      <c r="M877" s="14"/>
      <c r="N877" s="14"/>
    </row>
    <row r="878" spans="2:14" x14ac:dyDescent="0.2">
      <c r="B878" s="13"/>
      <c r="H878" s="17"/>
      <c r="I878" s="17"/>
      <c r="J878" s="16"/>
      <c r="K878" s="15"/>
      <c r="L878" s="15"/>
      <c r="M878" s="14"/>
      <c r="N878" s="14"/>
    </row>
    <row r="879" spans="2:14" x14ac:dyDescent="0.2">
      <c r="B879" s="13"/>
      <c r="H879" s="17"/>
      <c r="I879" s="17"/>
      <c r="J879" s="16"/>
      <c r="K879" s="15"/>
      <c r="L879" s="15"/>
      <c r="M879" s="14"/>
      <c r="N879" s="14"/>
    </row>
    <row r="880" spans="2:14" x14ac:dyDescent="0.2">
      <c r="B880" s="13"/>
      <c r="H880" s="17"/>
      <c r="I880" s="17"/>
      <c r="J880" s="16"/>
      <c r="K880" s="15"/>
      <c r="L880" s="15"/>
      <c r="M880" s="14"/>
      <c r="N880" s="14"/>
    </row>
    <row r="881" spans="2:14" x14ac:dyDescent="0.2">
      <c r="B881" s="13"/>
      <c r="H881" s="17"/>
      <c r="I881" s="17"/>
      <c r="J881" s="16"/>
      <c r="K881" s="15"/>
      <c r="L881" s="15"/>
      <c r="M881" s="14"/>
      <c r="N881" s="14"/>
    </row>
    <row r="882" spans="2:14" x14ac:dyDescent="0.2">
      <c r="B882" s="13"/>
      <c r="H882" s="17"/>
      <c r="I882" s="17"/>
      <c r="J882" s="16"/>
      <c r="K882" s="15"/>
      <c r="L882" s="15"/>
      <c r="M882" s="14"/>
      <c r="N882" s="14"/>
    </row>
    <row r="883" spans="2:14" x14ac:dyDescent="0.2">
      <c r="B883" s="13"/>
      <c r="H883" s="17"/>
      <c r="I883" s="17"/>
      <c r="J883" s="16"/>
      <c r="K883" s="15"/>
      <c r="L883" s="15"/>
      <c r="M883" s="14"/>
      <c r="N883" s="14"/>
    </row>
    <row r="884" spans="2:14" x14ac:dyDescent="0.2">
      <c r="B884" s="13"/>
      <c r="H884" s="17"/>
      <c r="I884" s="17"/>
      <c r="J884" s="16"/>
      <c r="K884" s="15"/>
      <c r="L884" s="15"/>
      <c r="M884" s="14"/>
      <c r="N884" s="14"/>
    </row>
    <row r="885" spans="2:14" x14ac:dyDescent="0.2">
      <c r="B885" s="13"/>
      <c r="H885" s="17"/>
      <c r="I885" s="17"/>
      <c r="J885" s="16"/>
      <c r="K885" s="15"/>
      <c r="L885" s="15"/>
      <c r="M885" s="14"/>
      <c r="N885" s="14"/>
    </row>
    <row r="886" spans="2:14" x14ac:dyDescent="0.2">
      <c r="B886" s="13"/>
      <c r="H886" s="17"/>
      <c r="I886" s="17"/>
      <c r="J886" s="16"/>
      <c r="K886" s="15"/>
      <c r="L886" s="15"/>
      <c r="M886" s="14"/>
      <c r="N886" s="14"/>
    </row>
    <row r="887" spans="2:14" x14ac:dyDescent="0.2">
      <c r="B887" s="13"/>
      <c r="H887" s="17"/>
      <c r="I887" s="17"/>
      <c r="J887" s="16"/>
      <c r="K887" s="15"/>
      <c r="L887" s="15"/>
      <c r="M887" s="14"/>
      <c r="N887" s="14"/>
    </row>
    <row r="888" spans="2:14" x14ac:dyDescent="0.2">
      <c r="B888" s="13"/>
      <c r="H888" s="17"/>
      <c r="I888" s="17"/>
      <c r="J888" s="16"/>
      <c r="K888" s="15"/>
      <c r="L888" s="15"/>
      <c r="M888" s="14"/>
      <c r="N888" s="14"/>
    </row>
    <row r="889" spans="2:14" x14ac:dyDescent="0.2">
      <c r="B889" s="13"/>
      <c r="H889" s="17"/>
      <c r="I889" s="17"/>
      <c r="J889" s="16"/>
      <c r="K889" s="15"/>
      <c r="L889" s="15"/>
      <c r="M889" s="14"/>
      <c r="N889" s="14"/>
    </row>
    <row r="890" spans="2:14" x14ac:dyDescent="0.2">
      <c r="B890" s="13"/>
      <c r="H890" s="17"/>
      <c r="I890" s="17"/>
      <c r="J890" s="16"/>
      <c r="K890" s="15"/>
      <c r="L890" s="15"/>
      <c r="M890" s="14"/>
      <c r="N890" s="14"/>
    </row>
    <row r="891" spans="2:14" x14ac:dyDescent="0.2">
      <c r="B891" s="13"/>
      <c r="H891" s="17"/>
      <c r="I891" s="17"/>
      <c r="J891" s="16"/>
      <c r="K891" s="15"/>
      <c r="L891" s="15"/>
      <c r="M891" s="14"/>
      <c r="N891" s="14"/>
    </row>
    <row r="892" spans="2:14" x14ac:dyDescent="0.2">
      <c r="B892" s="13"/>
      <c r="H892" s="17"/>
      <c r="I892" s="17"/>
      <c r="J892" s="16"/>
      <c r="K892" s="15"/>
      <c r="L892" s="15"/>
      <c r="M892" s="14"/>
      <c r="N892" s="14"/>
    </row>
    <row r="893" spans="2:14" x14ac:dyDescent="0.2">
      <c r="B893" s="13"/>
      <c r="H893" s="17"/>
      <c r="I893" s="17"/>
      <c r="J893" s="16"/>
      <c r="K893" s="15"/>
      <c r="L893" s="15"/>
      <c r="M893" s="14"/>
      <c r="N893" s="14"/>
    </row>
    <row r="894" spans="2:14" x14ac:dyDescent="0.2">
      <c r="B894" s="13"/>
      <c r="H894" s="17"/>
      <c r="I894" s="17"/>
      <c r="J894" s="16"/>
      <c r="K894" s="15"/>
      <c r="L894" s="15"/>
      <c r="M894" s="14"/>
      <c r="N894" s="14"/>
    </row>
    <row r="895" spans="2:14" x14ac:dyDescent="0.2">
      <c r="B895" s="13"/>
      <c r="H895" s="17"/>
      <c r="I895" s="17"/>
      <c r="J895" s="16"/>
      <c r="K895" s="15"/>
      <c r="L895" s="15"/>
      <c r="M895" s="14"/>
      <c r="N895" s="14"/>
    </row>
    <row r="896" spans="2:14" x14ac:dyDescent="0.2">
      <c r="B896" s="13"/>
      <c r="H896" s="17"/>
      <c r="I896" s="17"/>
      <c r="J896" s="16"/>
      <c r="K896" s="15"/>
      <c r="L896" s="15"/>
      <c r="M896" s="14"/>
      <c r="N896" s="14"/>
    </row>
    <row r="897" spans="2:14" x14ac:dyDescent="0.2">
      <c r="B897" s="13"/>
      <c r="H897" s="17"/>
      <c r="I897" s="17"/>
      <c r="J897" s="16"/>
      <c r="K897" s="15"/>
      <c r="L897" s="15"/>
      <c r="M897" s="14"/>
      <c r="N897" s="14"/>
    </row>
    <row r="898" spans="2:14" x14ac:dyDescent="0.2">
      <c r="B898" s="13"/>
      <c r="H898" s="17"/>
      <c r="I898" s="17"/>
      <c r="J898" s="16"/>
      <c r="K898" s="15"/>
      <c r="L898" s="15"/>
      <c r="M898" s="14"/>
      <c r="N898" s="14"/>
    </row>
    <row r="899" spans="2:14" x14ac:dyDescent="0.2">
      <c r="B899" s="13"/>
      <c r="H899" s="17"/>
      <c r="I899" s="17"/>
      <c r="J899" s="16"/>
      <c r="K899" s="15"/>
      <c r="L899" s="15"/>
      <c r="M899" s="14"/>
      <c r="N899" s="14"/>
    </row>
    <row r="900" spans="2:14" x14ac:dyDescent="0.2">
      <c r="B900" s="13"/>
      <c r="H900" s="17"/>
      <c r="I900" s="17"/>
      <c r="J900" s="16"/>
      <c r="K900" s="15"/>
      <c r="L900" s="15"/>
      <c r="M900" s="14"/>
      <c r="N900" s="14"/>
    </row>
    <row r="901" spans="2:14" x14ac:dyDescent="0.2">
      <c r="B901" s="13"/>
      <c r="H901" s="17"/>
      <c r="I901" s="17"/>
      <c r="J901" s="16"/>
      <c r="K901" s="15"/>
      <c r="L901" s="15"/>
      <c r="M901" s="14"/>
      <c r="N901" s="14"/>
    </row>
    <row r="902" spans="2:14" x14ac:dyDescent="0.2">
      <c r="B902" s="13"/>
      <c r="H902" s="17"/>
      <c r="I902" s="17"/>
      <c r="J902" s="16"/>
      <c r="K902" s="15"/>
      <c r="L902" s="15"/>
      <c r="M902" s="14"/>
      <c r="N902" s="14"/>
    </row>
    <row r="903" spans="2:14" x14ac:dyDescent="0.2">
      <c r="B903" s="13"/>
      <c r="H903" s="17"/>
      <c r="I903" s="17"/>
      <c r="J903" s="16"/>
      <c r="K903" s="15"/>
      <c r="L903" s="15"/>
      <c r="M903" s="14"/>
      <c r="N903" s="14"/>
    </row>
    <row r="904" spans="2:14" x14ac:dyDescent="0.2">
      <c r="B904" s="13"/>
      <c r="H904" s="17"/>
      <c r="I904" s="17"/>
      <c r="J904" s="16"/>
      <c r="K904" s="15"/>
      <c r="L904" s="15"/>
      <c r="M904" s="14"/>
      <c r="N904" s="14"/>
    </row>
    <row r="905" spans="2:14" x14ac:dyDescent="0.2">
      <c r="B905" s="13"/>
      <c r="H905" s="17"/>
      <c r="I905" s="17"/>
      <c r="J905" s="16"/>
      <c r="K905" s="15"/>
      <c r="L905" s="15"/>
      <c r="M905" s="14"/>
      <c r="N905" s="14"/>
    </row>
    <row r="906" spans="2:14" x14ac:dyDescent="0.2">
      <c r="B906" s="13"/>
      <c r="H906" s="17"/>
      <c r="I906" s="17"/>
      <c r="J906" s="16"/>
      <c r="K906" s="15"/>
      <c r="L906" s="15"/>
      <c r="M906" s="14"/>
      <c r="N906" s="14"/>
    </row>
    <row r="907" spans="2:14" x14ac:dyDescent="0.2">
      <c r="B907" s="13"/>
      <c r="H907" s="17"/>
      <c r="I907" s="17"/>
      <c r="J907" s="16"/>
      <c r="K907" s="15"/>
      <c r="L907" s="15"/>
      <c r="M907" s="14"/>
      <c r="N907" s="14"/>
    </row>
    <row r="908" spans="2:14" x14ac:dyDescent="0.2">
      <c r="B908" s="13"/>
      <c r="H908" s="17"/>
      <c r="I908" s="17"/>
      <c r="J908" s="16"/>
      <c r="K908" s="15"/>
      <c r="L908" s="15"/>
      <c r="M908" s="14"/>
      <c r="N908" s="14"/>
    </row>
    <row r="909" spans="2:14" x14ac:dyDescent="0.2">
      <c r="B909" s="13"/>
      <c r="H909" s="17"/>
      <c r="I909" s="17"/>
      <c r="J909" s="16"/>
      <c r="K909" s="15"/>
      <c r="L909" s="15"/>
      <c r="M909" s="14"/>
      <c r="N909" s="14"/>
    </row>
    <row r="910" spans="2:14" x14ac:dyDescent="0.2">
      <c r="B910" s="13"/>
      <c r="H910" s="17"/>
      <c r="I910" s="17"/>
      <c r="J910" s="16"/>
      <c r="K910" s="15"/>
      <c r="L910" s="15"/>
      <c r="M910" s="14"/>
      <c r="N910" s="14"/>
    </row>
    <row r="911" spans="2:14" x14ac:dyDescent="0.2">
      <c r="B911" s="13"/>
      <c r="H911" s="17"/>
      <c r="I911" s="17"/>
      <c r="J911" s="16"/>
      <c r="K911" s="15"/>
      <c r="L911" s="15"/>
      <c r="M911" s="14"/>
      <c r="N911" s="14"/>
    </row>
    <row r="912" spans="2:14" x14ac:dyDescent="0.2">
      <c r="B912" s="13"/>
      <c r="H912" s="17"/>
      <c r="I912" s="17"/>
      <c r="J912" s="16"/>
      <c r="K912" s="15"/>
      <c r="L912" s="15"/>
      <c r="M912" s="14"/>
      <c r="N912" s="14"/>
    </row>
    <row r="913" spans="2:14" x14ac:dyDescent="0.2">
      <c r="B913" s="13"/>
      <c r="H913" s="17"/>
      <c r="I913" s="17"/>
      <c r="J913" s="16"/>
      <c r="K913" s="15"/>
      <c r="L913" s="15"/>
      <c r="M913" s="14"/>
      <c r="N913" s="14"/>
    </row>
    <row r="914" spans="2:14" x14ac:dyDescent="0.2">
      <c r="B914" s="13"/>
      <c r="H914" s="17"/>
      <c r="I914" s="17"/>
      <c r="J914" s="16"/>
      <c r="K914" s="15"/>
      <c r="L914" s="15"/>
      <c r="M914" s="14"/>
      <c r="N914" s="14"/>
    </row>
    <row r="915" spans="2:14" x14ac:dyDescent="0.2">
      <c r="B915" s="13"/>
      <c r="H915" s="17"/>
      <c r="I915" s="17"/>
      <c r="J915" s="16"/>
      <c r="K915" s="15"/>
      <c r="L915" s="15"/>
      <c r="M915" s="14"/>
      <c r="N915" s="14"/>
    </row>
    <row r="916" spans="2:14" x14ac:dyDescent="0.2">
      <c r="B916" s="13"/>
      <c r="H916" s="17"/>
      <c r="I916" s="17"/>
      <c r="J916" s="16"/>
      <c r="K916" s="15"/>
      <c r="L916" s="15"/>
      <c r="M916" s="14"/>
      <c r="N916" s="14"/>
    </row>
    <row r="917" spans="2:14" x14ac:dyDescent="0.2">
      <c r="B917" s="13"/>
      <c r="H917" s="17"/>
      <c r="I917" s="17"/>
      <c r="J917" s="16"/>
      <c r="K917" s="15"/>
      <c r="L917" s="15"/>
      <c r="M917" s="14"/>
      <c r="N917" s="14"/>
    </row>
    <row r="918" spans="2:14" x14ac:dyDescent="0.2">
      <c r="B918" s="13"/>
      <c r="H918" s="17"/>
      <c r="I918" s="17"/>
      <c r="J918" s="16"/>
      <c r="K918" s="15"/>
      <c r="L918" s="15"/>
      <c r="M918" s="14"/>
      <c r="N918" s="14"/>
    </row>
    <row r="919" spans="2:14" x14ac:dyDescent="0.2">
      <c r="B919" s="13"/>
      <c r="H919" s="17"/>
      <c r="I919" s="17"/>
      <c r="J919" s="16"/>
      <c r="K919" s="15"/>
      <c r="L919" s="15"/>
      <c r="M919" s="14"/>
      <c r="N919" s="14"/>
    </row>
    <row r="920" spans="2:14" x14ac:dyDescent="0.2">
      <c r="B920" s="13"/>
      <c r="H920" s="17"/>
      <c r="I920" s="17"/>
      <c r="J920" s="16"/>
      <c r="K920" s="15"/>
      <c r="L920" s="15"/>
      <c r="M920" s="14"/>
      <c r="N920" s="14"/>
    </row>
    <row r="921" spans="2:14" x14ac:dyDescent="0.2">
      <c r="B921" s="13"/>
      <c r="H921" s="17"/>
      <c r="I921" s="17"/>
      <c r="J921" s="16"/>
      <c r="K921" s="15"/>
      <c r="L921" s="15"/>
      <c r="M921" s="14"/>
      <c r="N921" s="14"/>
    </row>
    <row r="922" spans="2:14" x14ac:dyDescent="0.2">
      <c r="B922" s="13"/>
      <c r="H922" s="17"/>
      <c r="I922" s="17"/>
      <c r="J922" s="16"/>
      <c r="K922" s="15"/>
      <c r="L922" s="15"/>
      <c r="M922" s="14"/>
      <c r="N922" s="14"/>
    </row>
    <row r="923" spans="2:14" x14ac:dyDescent="0.2">
      <c r="B923" s="13"/>
      <c r="H923" s="17"/>
      <c r="I923" s="17"/>
      <c r="J923" s="16"/>
      <c r="K923" s="15"/>
      <c r="L923" s="15"/>
      <c r="M923" s="14"/>
      <c r="N923" s="14"/>
    </row>
    <row r="924" spans="2:14" x14ac:dyDescent="0.2">
      <c r="B924" s="13"/>
      <c r="H924" s="17"/>
      <c r="I924" s="17"/>
      <c r="J924" s="16"/>
      <c r="K924" s="15"/>
      <c r="L924" s="15"/>
      <c r="M924" s="14"/>
      <c r="N924" s="14"/>
    </row>
    <row r="925" spans="2:14" x14ac:dyDescent="0.2">
      <c r="B925" s="13"/>
      <c r="H925" s="17"/>
      <c r="I925" s="17"/>
      <c r="J925" s="16"/>
      <c r="K925" s="15"/>
      <c r="L925" s="15"/>
      <c r="M925" s="14"/>
      <c r="N925" s="14"/>
    </row>
    <row r="926" spans="2:14" x14ac:dyDescent="0.2">
      <c r="B926" s="13"/>
      <c r="H926" s="17"/>
      <c r="I926" s="17"/>
      <c r="J926" s="16"/>
      <c r="K926" s="15"/>
      <c r="L926" s="15"/>
      <c r="M926" s="14"/>
      <c r="N926" s="14"/>
    </row>
    <row r="927" spans="2:14" x14ac:dyDescent="0.2">
      <c r="B927" s="13"/>
      <c r="H927" s="17"/>
      <c r="I927" s="17"/>
      <c r="J927" s="16"/>
      <c r="K927" s="15"/>
      <c r="L927" s="15"/>
      <c r="M927" s="14"/>
      <c r="N927" s="14"/>
    </row>
    <row r="928" spans="2:14" x14ac:dyDescent="0.2">
      <c r="B928" s="13"/>
      <c r="H928" s="17"/>
      <c r="I928" s="17"/>
      <c r="J928" s="16"/>
      <c r="K928" s="15"/>
      <c r="L928" s="15"/>
      <c r="M928" s="14"/>
      <c r="N928" s="14"/>
    </row>
    <row r="929" spans="2:14" x14ac:dyDescent="0.2">
      <c r="B929" s="13"/>
      <c r="H929" s="17"/>
      <c r="I929" s="17"/>
      <c r="J929" s="16"/>
      <c r="K929" s="15"/>
      <c r="L929" s="15"/>
      <c r="M929" s="14"/>
      <c r="N929" s="14"/>
    </row>
    <row r="930" spans="2:14" x14ac:dyDescent="0.2">
      <c r="B930" s="13"/>
      <c r="H930" s="17"/>
      <c r="I930" s="17"/>
      <c r="J930" s="16"/>
      <c r="K930" s="15"/>
      <c r="L930" s="15"/>
      <c r="M930" s="14"/>
      <c r="N930" s="14"/>
    </row>
    <row r="931" spans="2:14" x14ac:dyDescent="0.2">
      <c r="B931" s="13"/>
      <c r="H931" s="17"/>
      <c r="I931" s="17"/>
      <c r="J931" s="16"/>
      <c r="K931" s="15"/>
      <c r="L931" s="15"/>
      <c r="M931" s="14"/>
      <c r="N931" s="14"/>
    </row>
    <row r="932" spans="2:14" x14ac:dyDescent="0.2">
      <c r="B932" s="13"/>
      <c r="H932" s="17"/>
      <c r="I932" s="17"/>
      <c r="J932" s="16"/>
      <c r="K932" s="15"/>
      <c r="L932" s="15"/>
      <c r="M932" s="14"/>
      <c r="N932" s="14"/>
    </row>
    <row r="933" spans="2:14" x14ac:dyDescent="0.2">
      <c r="B933" s="13"/>
      <c r="H933" s="17"/>
      <c r="I933" s="17"/>
      <c r="J933" s="16"/>
      <c r="K933" s="15"/>
      <c r="L933" s="15"/>
      <c r="M933" s="14"/>
      <c r="N933" s="14"/>
    </row>
    <row r="934" spans="2:14" x14ac:dyDescent="0.2">
      <c r="B934" s="13"/>
      <c r="H934" s="17"/>
      <c r="I934" s="17"/>
      <c r="J934" s="16"/>
      <c r="K934" s="15"/>
      <c r="L934" s="15"/>
      <c r="M934" s="14"/>
      <c r="N934" s="14"/>
    </row>
    <row r="935" spans="2:14" x14ac:dyDescent="0.2">
      <c r="B935" s="13"/>
      <c r="H935" s="17"/>
      <c r="I935" s="17"/>
      <c r="J935" s="16"/>
      <c r="K935" s="15"/>
      <c r="L935" s="15"/>
      <c r="M935" s="14"/>
      <c r="N935" s="14"/>
    </row>
    <row r="936" spans="2:14" x14ac:dyDescent="0.2">
      <c r="B936" s="13"/>
      <c r="H936" s="17"/>
      <c r="I936" s="17"/>
      <c r="J936" s="16"/>
      <c r="K936" s="15"/>
      <c r="L936" s="15"/>
      <c r="M936" s="14"/>
      <c r="N936" s="14"/>
    </row>
    <row r="937" spans="2:14" x14ac:dyDescent="0.2">
      <c r="B937" s="13"/>
      <c r="H937" s="17"/>
      <c r="I937" s="17"/>
      <c r="J937" s="16"/>
      <c r="K937" s="15"/>
      <c r="L937" s="15"/>
      <c r="M937" s="14"/>
      <c r="N937" s="14"/>
    </row>
    <row r="938" spans="2:14" x14ac:dyDescent="0.2">
      <c r="B938" s="13"/>
      <c r="H938" s="17"/>
      <c r="I938" s="17"/>
      <c r="J938" s="16"/>
      <c r="K938" s="15"/>
      <c r="L938" s="15"/>
      <c r="M938" s="14"/>
      <c r="N938" s="14"/>
    </row>
    <row r="939" spans="2:14" x14ac:dyDescent="0.2">
      <c r="B939" s="13"/>
      <c r="H939" s="17"/>
      <c r="I939" s="17"/>
      <c r="J939" s="16"/>
      <c r="K939" s="15"/>
      <c r="L939" s="15"/>
      <c r="M939" s="14"/>
      <c r="N939" s="14"/>
    </row>
    <row r="940" spans="2:14" x14ac:dyDescent="0.2">
      <c r="B940" s="13"/>
      <c r="H940" s="17"/>
      <c r="I940" s="17"/>
      <c r="J940" s="16"/>
      <c r="K940" s="15"/>
      <c r="L940" s="15"/>
      <c r="M940" s="14"/>
      <c r="N940" s="14"/>
    </row>
    <row r="941" spans="2:14" x14ac:dyDescent="0.2">
      <c r="B941" s="13"/>
      <c r="H941" s="17"/>
      <c r="I941" s="17"/>
      <c r="J941" s="16"/>
      <c r="K941" s="15"/>
      <c r="L941" s="15"/>
      <c r="M941" s="14"/>
      <c r="N941" s="14"/>
    </row>
    <row r="942" spans="2:14" x14ac:dyDescent="0.2">
      <c r="B942" s="13"/>
      <c r="H942" s="17"/>
      <c r="I942" s="17"/>
      <c r="J942" s="16"/>
      <c r="K942" s="15"/>
      <c r="L942" s="15"/>
      <c r="M942" s="14"/>
      <c r="N942" s="14"/>
    </row>
    <row r="943" spans="2:14" x14ac:dyDescent="0.2">
      <c r="B943" s="13"/>
      <c r="H943" s="17"/>
      <c r="I943" s="17"/>
      <c r="J943" s="16"/>
      <c r="K943" s="15"/>
      <c r="L943" s="15"/>
      <c r="M943" s="14"/>
      <c r="N943" s="14"/>
    </row>
    <row r="944" spans="2:14" x14ac:dyDescent="0.2">
      <c r="B944" s="13"/>
      <c r="H944" s="17"/>
      <c r="I944" s="17"/>
      <c r="J944" s="16"/>
      <c r="K944" s="15"/>
      <c r="L944" s="15"/>
      <c r="M944" s="14"/>
      <c r="N944" s="14"/>
    </row>
    <row r="945" spans="2:14" x14ac:dyDescent="0.2">
      <c r="B945" s="13"/>
      <c r="H945" s="17"/>
      <c r="I945" s="17"/>
      <c r="J945" s="16"/>
      <c r="K945" s="15"/>
      <c r="L945" s="15"/>
      <c r="M945" s="14"/>
      <c r="N945" s="14"/>
    </row>
    <row r="946" spans="2:14" x14ac:dyDescent="0.2">
      <c r="B946" s="13"/>
      <c r="H946" s="17"/>
      <c r="I946" s="17"/>
      <c r="J946" s="16"/>
      <c r="K946" s="15"/>
      <c r="L946" s="15"/>
      <c r="M946" s="14"/>
      <c r="N946" s="14"/>
    </row>
    <row r="947" spans="2:14" x14ac:dyDescent="0.2">
      <c r="B947" s="13"/>
      <c r="H947" s="17"/>
      <c r="I947" s="17"/>
      <c r="J947" s="16"/>
      <c r="K947" s="15"/>
      <c r="L947" s="15"/>
      <c r="M947" s="14"/>
      <c r="N947" s="14"/>
    </row>
    <row r="948" spans="2:14" x14ac:dyDescent="0.2">
      <c r="B948" s="13"/>
      <c r="H948" s="17"/>
      <c r="I948" s="17"/>
      <c r="J948" s="16"/>
      <c r="K948" s="15"/>
      <c r="L948" s="15"/>
      <c r="M948" s="14"/>
      <c r="N948" s="14"/>
    </row>
    <row r="949" spans="2:14" x14ac:dyDescent="0.2">
      <c r="B949" s="13"/>
      <c r="H949" s="17"/>
      <c r="I949" s="17"/>
      <c r="J949" s="16"/>
      <c r="K949" s="15"/>
      <c r="L949" s="15"/>
      <c r="M949" s="14"/>
      <c r="N949" s="14"/>
    </row>
    <row r="950" spans="2:14" x14ac:dyDescent="0.2">
      <c r="B950" s="13"/>
      <c r="H950" s="17"/>
      <c r="I950" s="17"/>
      <c r="J950" s="16"/>
      <c r="K950" s="15"/>
      <c r="L950" s="15"/>
      <c r="M950" s="14"/>
      <c r="N950" s="14"/>
    </row>
    <row r="951" spans="2:14" x14ac:dyDescent="0.2">
      <c r="B951" s="13"/>
      <c r="H951" s="17"/>
      <c r="I951" s="17"/>
      <c r="J951" s="16"/>
      <c r="K951" s="15"/>
      <c r="L951" s="15"/>
      <c r="M951" s="14"/>
      <c r="N951" s="14"/>
    </row>
    <row r="952" spans="2:14" x14ac:dyDescent="0.2">
      <c r="B952" s="13"/>
      <c r="H952" s="17"/>
      <c r="I952" s="17"/>
      <c r="J952" s="16"/>
      <c r="K952" s="15"/>
      <c r="L952" s="15"/>
      <c r="M952" s="14"/>
      <c r="N952" s="14"/>
    </row>
    <row r="953" spans="2:14" x14ac:dyDescent="0.2">
      <c r="B953" s="13"/>
    </row>
    <row r="954" spans="2:14" x14ac:dyDescent="0.2">
      <c r="B954" s="13"/>
    </row>
    <row r="955" spans="2:14" x14ac:dyDescent="0.2">
      <c r="B955" s="13"/>
    </row>
    <row r="956" spans="2:14" x14ac:dyDescent="0.2">
      <c r="B956" s="13"/>
    </row>
    <row r="957" spans="2:14" x14ac:dyDescent="0.2">
      <c r="B957" s="13"/>
    </row>
    <row r="958" spans="2:14" x14ac:dyDescent="0.2">
      <c r="B958" s="13"/>
    </row>
    <row r="959" spans="2:14" x14ac:dyDescent="0.2">
      <c r="B959" s="13"/>
    </row>
    <row r="960" spans="2:14" x14ac:dyDescent="0.2">
      <c r="B960" s="13"/>
    </row>
    <row r="961" spans="2:2" x14ac:dyDescent="0.2">
      <c r="B961" s="13"/>
    </row>
    <row r="962" spans="2:2" x14ac:dyDescent="0.2">
      <c r="B962" s="13"/>
    </row>
    <row r="963" spans="2:2" x14ac:dyDescent="0.2">
      <c r="B963" s="13"/>
    </row>
    <row r="964" spans="2:2" x14ac:dyDescent="0.2">
      <c r="B964" s="13"/>
    </row>
    <row r="965" spans="2:2" x14ac:dyDescent="0.2">
      <c r="B965" s="13"/>
    </row>
    <row r="966" spans="2:2" x14ac:dyDescent="0.2">
      <c r="B966" s="13"/>
    </row>
    <row r="967" spans="2:2" x14ac:dyDescent="0.2">
      <c r="B967" s="13"/>
    </row>
    <row r="968" spans="2:2" x14ac:dyDescent="0.2">
      <c r="B968" s="13"/>
    </row>
    <row r="969" spans="2:2" x14ac:dyDescent="0.2">
      <c r="B969" s="13"/>
    </row>
    <row r="970" spans="2:2" x14ac:dyDescent="0.2">
      <c r="B970" s="13"/>
    </row>
    <row r="971" spans="2:2" x14ac:dyDescent="0.2">
      <c r="B971" s="13"/>
    </row>
    <row r="972" spans="2:2" x14ac:dyDescent="0.2">
      <c r="B972" s="13"/>
    </row>
    <row r="973" spans="2:2" x14ac:dyDescent="0.2">
      <c r="B973" s="13"/>
    </row>
    <row r="974" spans="2:2" x14ac:dyDescent="0.2">
      <c r="B974" s="13"/>
    </row>
    <row r="975" spans="2:2" x14ac:dyDescent="0.2">
      <c r="B975" s="13"/>
    </row>
    <row r="976" spans="2:2" x14ac:dyDescent="0.2">
      <c r="B976" s="13"/>
    </row>
    <row r="977" spans="2:2" x14ac:dyDescent="0.2">
      <c r="B977" s="13"/>
    </row>
    <row r="978" spans="2:2" x14ac:dyDescent="0.2">
      <c r="B978" s="13"/>
    </row>
    <row r="979" spans="2:2" x14ac:dyDescent="0.2">
      <c r="B979" s="13"/>
    </row>
    <row r="980" spans="2:2" x14ac:dyDescent="0.2">
      <c r="B980" s="13"/>
    </row>
    <row r="981" spans="2:2" x14ac:dyDescent="0.2">
      <c r="B981" s="13"/>
    </row>
    <row r="982" spans="2:2" x14ac:dyDescent="0.2">
      <c r="B982" s="13"/>
    </row>
    <row r="983" spans="2:2" x14ac:dyDescent="0.2">
      <c r="B983" s="13"/>
    </row>
    <row r="984" spans="2:2" x14ac:dyDescent="0.2">
      <c r="B984" s="13"/>
    </row>
    <row r="985" spans="2:2" x14ac:dyDescent="0.2">
      <c r="B985" s="13"/>
    </row>
    <row r="986" spans="2:2" x14ac:dyDescent="0.2">
      <c r="B986" s="13"/>
    </row>
    <row r="987" spans="2:2" x14ac:dyDescent="0.2">
      <c r="B987" s="13"/>
    </row>
    <row r="988" spans="2:2" x14ac:dyDescent="0.2">
      <c r="B988" s="13"/>
    </row>
    <row r="989" spans="2:2" x14ac:dyDescent="0.2">
      <c r="B989" s="13"/>
    </row>
    <row r="990" spans="2:2" x14ac:dyDescent="0.2">
      <c r="B990" s="13"/>
    </row>
    <row r="991" spans="2:2" x14ac:dyDescent="0.2">
      <c r="B991" s="13"/>
    </row>
  </sheetData>
  <mergeCells count="17">
    <mergeCell ref="X364:AC365"/>
    <mergeCell ref="X466:AC467"/>
    <mergeCell ref="X356:AC360"/>
    <mergeCell ref="F317:G317"/>
    <mergeCell ref="F336:G336"/>
    <mergeCell ref="F303:G303"/>
    <mergeCell ref="X361:AC362"/>
    <mergeCell ref="X61:AC61"/>
    <mergeCell ref="X141:AC142"/>
    <mergeCell ref="X146:AC147"/>
    <mergeCell ref="X271:AC272"/>
    <mergeCell ref="X289:AC290"/>
    <mergeCell ref="X574:AC575"/>
    <mergeCell ref="X607:AC608"/>
    <mergeCell ref="X664:AC667"/>
    <mergeCell ref="X675:AC677"/>
    <mergeCell ref="X679:AC680"/>
  </mergeCells>
  <hyperlinks>
    <hyperlink ref="B663" r:id="rId1" xr:uid="{404F9B0B-FD55-E844-A5AD-7EE226F8E26C}"/>
  </hyperlinks>
  <pageMargins left="0.7" right="0.7" top="0.75" bottom="0.75" header="0.3" footer="0.3"/>
  <pageSetup paperSize="9" scale="48" orientation="portrait" horizontalDpi="0" verticalDpi="0"/>
  <rowBreaks count="13" manualBreakCount="13">
    <brk id="58" max="14" man="1"/>
    <brk id="112" max="14" man="1"/>
    <brk id="179" max="14" man="1"/>
    <brk id="245" max="14" man="1"/>
    <brk id="300" max="14" man="1"/>
    <brk id="351" max="14" man="1"/>
    <brk id="371" max="14" man="1"/>
    <brk id="419" max="14" man="1"/>
    <brk id="498" max="14" man="1"/>
    <brk id="567" max="14" man="1"/>
    <brk id="642" max="14" man="1"/>
    <brk id="688" max="14" man="1"/>
    <brk id="764" max="14" man="1"/>
  </rowBreaks>
  <colBreaks count="1" manualBreakCount="1">
    <brk id="15" max="82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0AEE1-7DDF-E544-B232-DF490161B23E}">
  <sheetPr>
    <tabColor theme="5" tint="0.39997558519241921"/>
  </sheetPr>
  <dimension ref="A1:AC991"/>
  <sheetViews>
    <sheetView zoomScaleNormal="100" workbookViewId="0">
      <selection activeCell="H706" sqref="H706"/>
    </sheetView>
  </sheetViews>
  <sheetFormatPr baseColWidth="10" defaultRowHeight="16" x14ac:dyDescent="0.2"/>
  <cols>
    <col min="1" max="1" width="6.5" style="12" customWidth="1"/>
    <col min="2" max="2" width="39.1640625" style="9" customWidth="1"/>
    <col min="3" max="3" width="10" style="10" customWidth="1"/>
    <col min="4" max="4" width="6.83203125" style="11" customWidth="1"/>
    <col min="5" max="5" width="4" style="10" customWidth="1"/>
    <col min="6" max="6" width="8.1640625" style="9" customWidth="1"/>
    <col min="7" max="7" width="7.5" style="8" customWidth="1"/>
    <col min="8" max="8" width="12.1640625" style="7" customWidth="1"/>
    <col min="9" max="9" width="28.83203125" style="7" customWidth="1"/>
    <col min="10" max="10" width="0.5" style="6" hidden="1" customWidth="1"/>
    <col min="11" max="11" width="12.1640625" style="5" hidden="1" customWidth="1"/>
    <col min="12" max="12" width="12.33203125" style="5" customWidth="1"/>
    <col min="13" max="14" width="11.6640625" style="4" customWidth="1"/>
    <col min="15" max="15" width="4" style="3" customWidth="1"/>
    <col min="16" max="16" width="4" style="2" customWidth="1"/>
    <col min="17" max="17" width="3.6640625" style="1" customWidth="1"/>
    <col min="18" max="18" width="3.5" style="1" customWidth="1"/>
    <col min="19" max="20" width="4" style="1" customWidth="1"/>
    <col min="21" max="21" width="2.5" style="1" customWidth="1"/>
    <col min="22" max="22" width="8" style="7" customWidth="1"/>
    <col min="23" max="23" width="8" style="164" customWidth="1"/>
    <col min="24" max="24" width="12.33203125" style="524" customWidth="1"/>
    <col min="25" max="25" width="12.33203125" style="499" customWidth="1"/>
    <col min="26" max="26" width="12.33203125" style="9" customWidth="1"/>
    <col min="27" max="27" width="12.33203125" style="5" customWidth="1"/>
    <col min="28" max="28" width="10.83203125" style="5"/>
    <col min="29" max="29" width="15.83203125" style="9" customWidth="1"/>
  </cols>
  <sheetData>
    <row r="1" spans="1:29" x14ac:dyDescent="0.2">
      <c r="B1" s="387"/>
      <c r="C1" s="467"/>
      <c r="D1" s="446"/>
      <c r="E1" s="467"/>
      <c r="F1" s="395"/>
      <c r="G1" s="395"/>
      <c r="H1" s="395"/>
      <c r="I1" s="395"/>
      <c r="J1" s="407"/>
      <c r="K1" s="465"/>
      <c r="L1" s="465"/>
      <c r="M1" s="496"/>
      <c r="O1" s="432"/>
      <c r="Q1" s="372"/>
      <c r="R1" s="372"/>
      <c r="S1" s="372"/>
      <c r="T1" s="372"/>
      <c r="U1" s="372"/>
      <c r="V1" s="383"/>
      <c r="W1" s="497"/>
      <c r="X1" s="498"/>
    </row>
    <row r="2" spans="1:29" x14ac:dyDescent="0.2">
      <c r="B2" s="387"/>
      <c r="C2" s="467"/>
      <c r="D2" s="446"/>
      <c r="E2" s="467"/>
      <c r="F2" s="395"/>
      <c r="G2" s="395"/>
      <c r="H2" s="395"/>
      <c r="I2" s="395"/>
      <c r="J2" s="407"/>
      <c r="K2" s="465"/>
      <c r="L2" s="465"/>
      <c r="M2" s="496"/>
      <c r="O2" s="432"/>
      <c r="Q2" s="372"/>
      <c r="R2" s="372"/>
      <c r="S2" s="372"/>
      <c r="T2" s="372"/>
      <c r="U2" s="372"/>
      <c r="V2" s="383"/>
      <c r="W2" s="497"/>
      <c r="X2" s="498"/>
    </row>
    <row r="3" spans="1:29" x14ac:dyDescent="0.2">
      <c r="B3" s="387"/>
      <c r="C3" s="467"/>
      <c r="D3" s="446"/>
      <c r="E3" s="467"/>
      <c r="F3" s="395"/>
      <c r="G3" s="395"/>
      <c r="H3" s="395"/>
      <c r="I3" s="395"/>
      <c r="J3" s="407"/>
      <c r="K3" s="465"/>
      <c r="L3" s="465"/>
      <c r="M3" s="496"/>
      <c r="O3" s="432"/>
      <c r="Q3" s="372"/>
      <c r="R3" s="372"/>
      <c r="S3" s="372"/>
      <c r="T3" s="372"/>
      <c r="U3" s="372"/>
      <c r="V3" s="383"/>
      <c r="W3" s="497"/>
      <c r="X3" s="498"/>
    </row>
    <row r="4" spans="1:29" x14ac:dyDescent="0.2">
      <c r="B4" s="387"/>
      <c r="C4" s="467"/>
      <c r="D4" s="446"/>
      <c r="E4" s="467"/>
      <c r="F4" s="395"/>
      <c r="G4" s="395"/>
      <c r="H4" s="395"/>
      <c r="I4" s="395"/>
      <c r="J4" s="407"/>
      <c r="K4" s="465"/>
      <c r="L4" s="465"/>
      <c r="M4" s="496"/>
      <c r="N4" s="496"/>
      <c r="O4" s="432"/>
      <c r="Q4" s="372"/>
      <c r="R4" s="372"/>
      <c r="S4" s="372"/>
      <c r="T4" s="372"/>
      <c r="U4" s="372"/>
      <c r="V4" s="383"/>
      <c r="W4" s="497"/>
      <c r="X4" s="498"/>
    </row>
    <row r="5" spans="1:29" x14ac:dyDescent="0.2">
      <c r="B5" s="387"/>
      <c r="C5" s="467"/>
      <c r="D5" s="446"/>
      <c r="E5" s="467"/>
      <c r="F5" s="395"/>
      <c r="G5" s="395"/>
      <c r="H5" s="395"/>
      <c r="I5" s="395"/>
      <c r="J5" s="407"/>
      <c r="K5" s="465"/>
      <c r="L5" s="465"/>
      <c r="M5" s="496"/>
      <c r="N5" s="496"/>
      <c r="O5" s="432"/>
      <c r="Q5" s="372"/>
      <c r="R5" s="372"/>
      <c r="S5" s="372"/>
      <c r="T5" s="372"/>
      <c r="U5" s="372"/>
      <c r="V5" s="383"/>
      <c r="W5" s="497"/>
      <c r="X5" s="498"/>
    </row>
    <row r="6" spans="1:29" x14ac:dyDescent="0.2">
      <c r="A6" s="495"/>
      <c r="B6" s="494"/>
      <c r="C6" s="437"/>
      <c r="D6" s="443"/>
      <c r="E6" s="493"/>
      <c r="F6" s="426"/>
      <c r="G6" s="48"/>
      <c r="H6" s="443" t="s">
        <v>535</v>
      </c>
      <c r="I6" s="492"/>
      <c r="J6" s="491"/>
      <c r="K6" s="490"/>
      <c r="L6" s="490"/>
      <c r="M6" s="489"/>
      <c r="N6" s="489"/>
      <c r="O6" s="380"/>
      <c r="Q6" s="388"/>
      <c r="R6" s="388"/>
      <c r="S6" s="388"/>
      <c r="T6" s="388"/>
      <c r="U6" s="388"/>
      <c r="V6" s="500"/>
      <c r="W6" s="500"/>
      <c r="X6" s="501"/>
      <c r="Y6" s="502"/>
      <c r="Z6" s="24"/>
      <c r="AA6" s="15"/>
      <c r="AB6" s="15"/>
    </row>
    <row r="7" spans="1:29" x14ac:dyDescent="0.2">
      <c r="A7" s="487"/>
      <c r="B7" s="72"/>
      <c r="C7" s="121"/>
      <c r="D7" s="75"/>
      <c r="E7" s="273"/>
      <c r="F7" s="72"/>
      <c r="G7" s="611" t="s">
        <v>626</v>
      </c>
      <c r="H7" s="72"/>
      <c r="I7" s="415"/>
      <c r="J7" s="485"/>
      <c r="K7" s="3"/>
      <c r="L7" s="3"/>
      <c r="M7" s="484"/>
      <c r="N7" s="488"/>
      <c r="P7" s="18"/>
      <c r="Q7" s="121"/>
      <c r="R7" s="121"/>
      <c r="S7" s="121"/>
      <c r="T7" s="121"/>
      <c r="U7" s="121"/>
      <c r="V7" s="415"/>
      <c r="W7" s="415"/>
      <c r="X7" s="498"/>
      <c r="Y7" s="97"/>
      <c r="Z7" s="24"/>
      <c r="AA7" s="15"/>
      <c r="AB7" s="15"/>
    </row>
    <row r="8" spans="1:29" x14ac:dyDescent="0.2">
      <c r="A8" s="487"/>
      <c r="B8" s="486"/>
      <c r="C8" s="121"/>
      <c r="D8" s="75"/>
      <c r="E8" s="273"/>
      <c r="F8" s="72"/>
      <c r="G8" s="97" t="s">
        <v>627</v>
      </c>
      <c r="H8" s="72"/>
      <c r="I8" s="415"/>
      <c r="J8" s="485"/>
      <c r="K8" s="3"/>
      <c r="L8" s="3"/>
      <c r="M8" s="484"/>
      <c r="N8" s="488"/>
      <c r="P8" s="18"/>
      <c r="Q8" s="121"/>
      <c r="R8" s="121"/>
      <c r="S8" s="121"/>
      <c r="T8" s="121"/>
      <c r="U8" s="121"/>
      <c r="V8" s="415"/>
      <c r="W8" s="415"/>
      <c r="X8" s="498"/>
      <c r="Y8" s="164"/>
      <c r="Z8" s="24"/>
      <c r="AA8" s="15"/>
      <c r="AB8" s="15"/>
    </row>
    <row r="9" spans="1:29" x14ac:dyDescent="0.2">
      <c r="A9" s="487"/>
      <c r="B9" s="486"/>
      <c r="C9" s="121"/>
      <c r="D9" s="75"/>
      <c r="E9" s="273"/>
      <c r="F9" s="72"/>
      <c r="G9" s="97"/>
      <c r="H9" s="72"/>
      <c r="I9" s="415"/>
      <c r="J9" s="485"/>
      <c r="K9" s="3"/>
      <c r="L9" s="3"/>
      <c r="M9" s="484"/>
      <c r="N9" s="488"/>
      <c r="P9" s="18"/>
      <c r="Q9" s="121"/>
      <c r="R9" s="121"/>
      <c r="S9" s="121"/>
      <c r="T9" s="121"/>
      <c r="U9" s="121"/>
      <c r="V9" s="415"/>
      <c r="W9" s="415"/>
      <c r="X9" s="498"/>
      <c r="Y9" s="164"/>
      <c r="Z9" s="24"/>
      <c r="AA9" s="15"/>
      <c r="AB9" s="15"/>
    </row>
    <row r="10" spans="1:29" x14ac:dyDescent="0.2">
      <c r="A10" s="487"/>
      <c r="B10" s="486"/>
      <c r="C10" s="121"/>
      <c r="D10" s="75"/>
      <c r="E10" s="273"/>
      <c r="F10" s="72"/>
      <c r="G10" s="97"/>
      <c r="H10" s="72"/>
      <c r="I10" s="415"/>
      <c r="J10" s="485"/>
      <c r="K10" s="3"/>
      <c r="L10" s="3"/>
      <c r="M10" s="484"/>
      <c r="N10" s="464"/>
      <c r="P10" s="18"/>
      <c r="Q10" s="121"/>
      <c r="R10" s="121"/>
      <c r="S10" s="121"/>
      <c r="T10" s="121"/>
      <c r="U10" s="121"/>
      <c r="V10" s="415"/>
      <c r="W10" s="415"/>
      <c r="X10" s="498"/>
      <c r="Y10" s="164"/>
      <c r="Z10" s="24"/>
      <c r="AA10" s="15"/>
      <c r="AB10" s="15"/>
    </row>
    <row r="11" spans="1:29" x14ac:dyDescent="0.2">
      <c r="A11" s="97"/>
      <c r="B11" s="469" t="s">
        <v>73</v>
      </c>
      <c r="C11" s="475"/>
      <c r="D11" s="476"/>
      <c r="E11" s="475"/>
      <c r="F11" s="469"/>
      <c r="G11" s="469"/>
      <c r="H11" s="665" t="s">
        <v>624</v>
      </c>
      <c r="I11" s="470"/>
      <c r="J11" s="473"/>
      <c r="K11" s="468"/>
      <c r="L11" s="468"/>
      <c r="M11" s="85"/>
      <c r="N11" s="464"/>
      <c r="P11" s="18"/>
      <c r="Q11" s="22"/>
      <c r="R11" s="22"/>
      <c r="S11" s="22"/>
      <c r="T11" s="22"/>
      <c r="U11" s="22"/>
      <c r="X11" s="498"/>
      <c r="Y11" s="502"/>
      <c r="Z11" s="24"/>
      <c r="AA11" s="15"/>
      <c r="AB11" s="15"/>
    </row>
    <row r="12" spans="1:29" x14ac:dyDescent="0.2">
      <c r="A12" s="97"/>
      <c r="B12" s="469" t="s">
        <v>534</v>
      </c>
      <c r="C12" s="475"/>
      <c r="D12" s="476"/>
      <c r="E12" s="475"/>
      <c r="F12" s="469"/>
      <c r="G12" s="469"/>
      <c r="H12" s="470" t="s">
        <v>525</v>
      </c>
      <c r="I12" s="470"/>
      <c r="J12" s="473"/>
      <c r="K12" s="468"/>
      <c r="L12" s="468"/>
      <c r="M12" s="85"/>
      <c r="N12" s="464"/>
      <c r="P12" s="18"/>
      <c r="Q12" s="22"/>
      <c r="R12" s="22"/>
      <c r="S12" s="22"/>
      <c r="T12" s="22"/>
      <c r="U12" s="22"/>
      <c r="X12" s="498"/>
      <c r="Y12" s="502"/>
      <c r="Z12" s="24"/>
      <c r="AA12" s="15"/>
      <c r="AB12" s="15"/>
    </row>
    <row r="13" spans="1:29" x14ac:dyDescent="0.2">
      <c r="A13" s="97"/>
      <c r="B13" s="469" t="s">
        <v>72</v>
      </c>
      <c r="C13" s="475"/>
      <c r="D13" s="476"/>
      <c r="E13" s="475"/>
      <c r="F13" s="469"/>
      <c r="G13" s="469"/>
      <c r="H13" s="470" t="s">
        <v>525</v>
      </c>
      <c r="I13" s="470"/>
      <c r="J13" s="473"/>
      <c r="K13" s="468"/>
      <c r="L13" s="468"/>
      <c r="M13" s="85"/>
      <c r="N13" s="464"/>
      <c r="P13" s="18"/>
      <c r="Q13" s="22"/>
      <c r="R13" s="22"/>
      <c r="S13" s="22"/>
      <c r="T13" s="22"/>
      <c r="U13" s="22"/>
      <c r="X13" s="498"/>
      <c r="Y13" s="502"/>
      <c r="Z13" s="24"/>
      <c r="AA13" s="15"/>
      <c r="AB13" s="15"/>
    </row>
    <row r="14" spans="1:29" x14ac:dyDescent="0.2">
      <c r="A14" s="97"/>
      <c r="B14" s="469" t="s">
        <v>533</v>
      </c>
      <c r="C14" s="475"/>
      <c r="D14" s="476"/>
      <c r="E14" s="475"/>
      <c r="F14" s="469"/>
      <c r="G14" s="469"/>
      <c r="H14" s="483" t="s">
        <v>525</v>
      </c>
      <c r="I14" s="470"/>
      <c r="J14" s="473"/>
      <c r="K14" s="468"/>
      <c r="L14" s="468"/>
      <c r="M14" s="85"/>
      <c r="N14" s="464"/>
      <c r="P14" s="18"/>
      <c r="Q14" s="22"/>
      <c r="R14" s="22"/>
      <c r="S14" s="22"/>
      <c r="T14" s="22"/>
      <c r="U14" s="22"/>
      <c r="X14" s="503" t="s">
        <v>536</v>
      </c>
      <c r="Y14" s="504"/>
      <c r="Z14" s="172"/>
      <c r="AA14" s="505"/>
      <c r="AB14" s="505"/>
      <c r="AC14" s="242"/>
    </row>
    <row r="15" spans="1:29" x14ac:dyDescent="0.2">
      <c r="A15" s="97"/>
      <c r="B15" s="469" t="s">
        <v>58</v>
      </c>
      <c r="C15" s="475"/>
      <c r="D15" s="476"/>
      <c r="E15" s="475"/>
      <c r="F15" s="469"/>
      <c r="G15" s="469"/>
      <c r="H15" s="470" t="s">
        <v>525</v>
      </c>
      <c r="I15" s="470"/>
      <c r="J15" s="473"/>
      <c r="K15" s="468"/>
      <c r="L15" s="468"/>
      <c r="M15" s="85"/>
      <c r="N15" s="464"/>
      <c r="P15" s="18"/>
      <c r="Q15" s="22"/>
      <c r="R15" s="22"/>
      <c r="S15" s="22"/>
      <c r="T15" s="22"/>
      <c r="U15" s="22"/>
      <c r="X15" s="498"/>
      <c r="Y15" s="502"/>
      <c r="Z15" s="24"/>
      <c r="AA15" s="15"/>
      <c r="AB15" s="15"/>
    </row>
    <row r="16" spans="1:29" x14ac:dyDescent="0.2">
      <c r="A16" s="97"/>
      <c r="B16" s="469" t="s">
        <v>532</v>
      </c>
      <c r="C16" s="475"/>
      <c r="D16" s="476"/>
      <c r="E16" s="475"/>
      <c r="F16" s="469"/>
      <c r="G16" s="469"/>
      <c r="H16" s="470" t="s">
        <v>525</v>
      </c>
      <c r="I16" s="470"/>
      <c r="J16" s="473"/>
      <c r="K16" s="468"/>
      <c r="L16" s="468"/>
      <c r="M16" s="85"/>
      <c r="N16" s="464"/>
      <c r="P16" s="18"/>
      <c r="Q16" s="22"/>
      <c r="R16" s="22"/>
      <c r="S16" s="22"/>
      <c r="T16" s="22"/>
      <c r="U16" s="22"/>
      <c r="X16" s="498"/>
      <c r="Y16" s="502"/>
      <c r="Z16" s="24"/>
      <c r="AA16" s="15"/>
      <c r="AB16" s="15"/>
    </row>
    <row r="17" spans="1:29" x14ac:dyDescent="0.2">
      <c r="A17" s="97"/>
      <c r="B17" s="469" t="s">
        <v>531</v>
      </c>
      <c r="C17" s="475"/>
      <c r="D17" s="476"/>
      <c r="E17" s="475"/>
      <c r="F17" s="469"/>
      <c r="G17" s="474"/>
      <c r="H17" s="470" t="s">
        <v>525</v>
      </c>
      <c r="I17" s="470"/>
      <c r="J17" s="473"/>
      <c r="K17" s="468"/>
      <c r="L17" s="468"/>
      <c r="M17" s="85"/>
      <c r="N17" s="464"/>
      <c r="P17" s="18"/>
      <c r="Q17" s="22"/>
      <c r="R17" s="22"/>
      <c r="S17" s="22"/>
      <c r="T17" s="22"/>
      <c r="U17" s="22"/>
      <c r="X17" s="506" t="s">
        <v>537</v>
      </c>
      <c r="Y17" s="507"/>
      <c r="Z17" s="508"/>
      <c r="AA17" s="509"/>
      <c r="AB17" s="509"/>
      <c r="AC17" s="510"/>
    </row>
    <row r="18" spans="1:29" x14ac:dyDescent="0.2">
      <c r="A18" s="97"/>
      <c r="B18" s="43" t="s">
        <v>530</v>
      </c>
      <c r="C18" s="70"/>
      <c r="D18" s="69"/>
      <c r="E18" s="70"/>
      <c r="F18" s="43"/>
      <c r="G18" s="482">
        <v>0</v>
      </c>
      <c r="H18" s="477" t="s">
        <v>529</v>
      </c>
      <c r="I18" s="477"/>
      <c r="J18" s="481"/>
      <c r="K18" s="477"/>
      <c r="L18" s="477"/>
      <c r="M18" s="72"/>
      <c r="N18" s="387"/>
      <c r="P18" s="18"/>
      <c r="Q18" s="22"/>
      <c r="R18" s="22"/>
      <c r="S18" s="22"/>
      <c r="T18" s="22"/>
      <c r="U18" s="22"/>
      <c r="X18" s="498"/>
      <c r="Y18" s="502"/>
      <c r="Z18" s="24"/>
      <c r="AA18" s="15"/>
      <c r="AB18" s="15"/>
    </row>
    <row r="19" spans="1:29" x14ac:dyDescent="0.2">
      <c r="A19" s="97"/>
      <c r="B19" s="480" t="s">
        <v>528</v>
      </c>
      <c r="C19" s="70"/>
      <c r="D19" s="69"/>
      <c r="E19" s="70"/>
      <c r="F19" s="43"/>
      <c r="G19" s="479">
        <v>0</v>
      </c>
      <c r="H19" s="42" t="s">
        <v>527</v>
      </c>
      <c r="I19" s="42"/>
      <c r="J19" s="478"/>
      <c r="K19" s="477"/>
      <c r="L19" s="477"/>
      <c r="M19" s="85"/>
      <c r="N19" s="464"/>
      <c r="P19" s="18"/>
      <c r="Q19" s="22"/>
      <c r="R19" s="22"/>
      <c r="S19" s="22"/>
      <c r="T19" s="22"/>
      <c r="U19" s="22"/>
      <c r="X19" s="506" t="s">
        <v>538</v>
      </c>
      <c r="Y19" s="507"/>
      <c r="Z19" s="508"/>
      <c r="AA19" s="509"/>
      <c r="AB19" s="509"/>
      <c r="AC19" s="510"/>
    </row>
    <row r="20" spans="1:29" x14ac:dyDescent="0.2">
      <c r="A20" s="97"/>
      <c r="B20" s="469"/>
      <c r="C20" s="475"/>
      <c r="D20" s="476"/>
      <c r="E20" s="475"/>
      <c r="F20" s="469"/>
      <c r="G20" s="474">
        <f>G19*5</f>
        <v>0</v>
      </c>
      <c r="H20" s="470" t="s">
        <v>130</v>
      </c>
      <c r="I20" s="470"/>
      <c r="J20" s="473"/>
      <c r="K20" s="468"/>
      <c r="L20" s="468"/>
      <c r="M20" s="72"/>
      <c r="N20" s="72"/>
      <c r="P20" s="18"/>
      <c r="Q20" s="22"/>
      <c r="R20" s="22"/>
      <c r="S20" s="22"/>
      <c r="T20" s="22"/>
      <c r="U20" s="15"/>
      <c r="X20" s="506" t="s">
        <v>539</v>
      </c>
      <c r="Y20" s="507"/>
      <c r="Z20" s="508"/>
      <c r="AA20" s="509"/>
      <c r="AB20" s="509"/>
      <c r="AC20" s="510"/>
    </row>
    <row r="21" spans="1:29" x14ac:dyDescent="0.2">
      <c r="A21" s="97"/>
      <c r="B21" s="43" t="s">
        <v>526</v>
      </c>
      <c r="C21" s="70"/>
      <c r="D21" s="69"/>
      <c r="E21" s="70"/>
      <c r="F21" s="43"/>
      <c r="G21" s="43"/>
      <c r="H21" s="42" t="s">
        <v>525</v>
      </c>
      <c r="I21" s="42"/>
      <c r="J21" s="478">
        <v>10</v>
      </c>
      <c r="K21" s="477"/>
      <c r="L21" s="477"/>
      <c r="M21" s="302"/>
      <c r="N21" s="472"/>
      <c r="P21" s="18"/>
      <c r="Q21" s="22"/>
      <c r="R21" s="22"/>
      <c r="S21" s="22"/>
      <c r="T21" s="22"/>
      <c r="U21" s="22"/>
      <c r="X21" s="498"/>
      <c r="Y21" s="502"/>
      <c r="Z21" s="24"/>
      <c r="AA21" s="15"/>
      <c r="AB21" s="15"/>
    </row>
    <row r="22" spans="1:29" x14ac:dyDescent="0.2">
      <c r="A22" s="97"/>
      <c r="B22" s="43" t="s">
        <v>524</v>
      </c>
      <c r="C22" s="475"/>
      <c r="D22" s="476"/>
      <c r="E22" s="475"/>
      <c r="F22" s="469"/>
      <c r="G22" s="474">
        <v>0</v>
      </c>
      <c r="H22" s="470" t="s">
        <v>4</v>
      </c>
      <c r="I22" s="470"/>
      <c r="J22" s="473"/>
      <c r="K22" s="468"/>
      <c r="L22" s="468"/>
      <c r="M22" s="85"/>
      <c r="N22" s="472"/>
      <c r="P22" s="18"/>
      <c r="Q22" s="22"/>
      <c r="R22" s="22"/>
      <c r="S22" s="22"/>
      <c r="T22" s="22"/>
      <c r="U22" s="22"/>
      <c r="X22" s="506" t="s">
        <v>540</v>
      </c>
      <c r="Y22" s="507"/>
      <c r="Z22" s="508"/>
      <c r="AA22" s="509"/>
      <c r="AB22" s="509"/>
      <c r="AC22" s="510"/>
    </row>
    <row r="23" spans="1:29" x14ac:dyDescent="0.2">
      <c r="A23" s="97"/>
      <c r="C23" s="18"/>
      <c r="D23" s="23"/>
      <c r="E23" s="18"/>
      <c r="G23" s="9"/>
      <c r="H23" s="8"/>
      <c r="I23" s="8"/>
      <c r="J23" s="471"/>
      <c r="M23" s="85"/>
      <c r="N23" s="464"/>
      <c r="P23" s="18"/>
      <c r="Q23" s="22"/>
      <c r="R23" s="22"/>
      <c r="S23" s="22"/>
      <c r="T23" s="22"/>
      <c r="U23" s="22"/>
      <c r="X23" s="498"/>
      <c r="Y23" s="502"/>
      <c r="Z23" s="15"/>
      <c r="AA23" s="15"/>
      <c r="AB23" s="15"/>
    </row>
    <row r="24" spans="1:29" x14ac:dyDescent="0.2">
      <c r="A24" s="9"/>
      <c r="B24" s="469" t="s">
        <v>523</v>
      </c>
      <c r="C24" s="469"/>
      <c r="D24" s="469"/>
      <c r="E24" s="469"/>
      <c r="F24" s="469"/>
      <c r="G24" s="469"/>
      <c r="H24" s="470" t="s">
        <v>522</v>
      </c>
      <c r="I24" s="469"/>
      <c r="J24" s="469"/>
      <c r="K24" s="468"/>
      <c r="L24" s="468"/>
      <c r="M24" s="9"/>
      <c r="N24" s="464"/>
      <c r="O24" s="9"/>
      <c r="P24" s="22"/>
      <c r="Q24" s="9"/>
      <c r="R24" s="9"/>
      <c r="S24" s="9"/>
      <c r="T24" s="9"/>
      <c r="U24" s="9"/>
      <c r="V24" s="9"/>
      <c r="W24" s="97"/>
      <c r="X24" s="498"/>
      <c r="Y24" s="502"/>
      <c r="Z24" s="24"/>
      <c r="AA24" s="17"/>
      <c r="AB24" s="15"/>
    </row>
    <row r="25" spans="1:29" x14ac:dyDescent="0.2">
      <c r="A25" s="9"/>
      <c r="C25" s="9"/>
      <c r="D25" s="9"/>
      <c r="E25" s="9"/>
      <c r="G25" s="9"/>
      <c r="H25" s="8"/>
      <c r="I25" s="9"/>
      <c r="J25" s="9"/>
      <c r="M25" s="9"/>
      <c r="N25" s="9"/>
      <c r="O25" s="9"/>
      <c r="P25" s="22"/>
      <c r="Q25" s="9"/>
      <c r="R25" s="9"/>
      <c r="S25" s="9"/>
      <c r="T25" s="9"/>
      <c r="U25" s="9"/>
      <c r="V25" s="9"/>
      <c r="W25" s="97"/>
      <c r="X25" s="498"/>
      <c r="Y25" s="502"/>
      <c r="Z25" s="24"/>
      <c r="AA25" s="17"/>
      <c r="AB25" s="15"/>
    </row>
    <row r="26" spans="1:29" x14ac:dyDescent="0.2">
      <c r="B26" s="395"/>
      <c r="C26" s="467"/>
      <c r="D26" s="446"/>
      <c r="E26" s="467"/>
      <c r="F26" s="395"/>
      <c r="G26" s="395"/>
      <c r="H26" s="446"/>
      <c r="I26" s="164"/>
      <c r="J26" s="466"/>
      <c r="K26" s="465"/>
      <c r="L26" s="465"/>
      <c r="M26" s="464"/>
      <c r="N26" s="464"/>
      <c r="O26" s="380"/>
      <c r="Q26" s="372"/>
      <c r="R26" s="372"/>
      <c r="S26" s="372"/>
      <c r="T26" s="372"/>
      <c r="U26" s="372"/>
      <c r="V26" s="383"/>
      <c r="W26" s="497"/>
      <c r="X26" s="498"/>
      <c r="AA26" s="7"/>
    </row>
    <row r="27" spans="1:29" x14ac:dyDescent="0.2">
      <c r="B27" s="387" t="s">
        <v>521</v>
      </c>
      <c r="C27" s="395"/>
      <c r="D27" s="463"/>
      <c r="E27" s="395"/>
      <c r="F27" s="395"/>
      <c r="G27" s="395"/>
      <c r="H27" s="446"/>
      <c r="I27" s="462"/>
      <c r="J27" s="452"/>
      <c r="K27" s="85"/>
      <c r="L27" s="85"/>
      <c r="M27" s="3"/>
      <c r="N27" s="3"/>
      <c r="O27" s="380"/>
      <c r="Q27" s="372"/>
      <c r="R27" s="372"/>
      <c r="S27" s="372"/>
      <c r="T27" s="372"/>
      <c r="U27" s="372"/>
      <c r="V27" s="383"/>
      <c r="W27" s="497"/>
      <c r="X27" s="498"/>
      <c r="Y27" s="502"/>
      <c r="Z27" s="511"/>
      <c r="AA27" s="512"/>
      <c r="AB27" s="513"/>
    </row>
    <row r="28" spans="1:29" ht="40" x14ac:dyDescent="0.2">
      <c r="A28" s="461"/>
      <c r="B28" s="460"/>
      <c r="C28" s="459"/>
      <c r="D28" s="458"/>
      <c r="E28" s="457"/>
      <c r="F28" s="456"/>
      <c r="G28" s="455"/>
      <c r="H28" s="454"/>
      <c r="I28" s="453"/>
      <c r="J28" s="452"/>
      <c r="K28" s="57" t="s">
        <v>38</v>
      </c>
      <c r="L28" s="56" t="s">
        <v>37</v>
      </c>
      <c r="M28" s="55" t="s">
        <v>36</v>
      </c>
      <c r="N28" s="54" t="s">
        <v>520</v>
      </c>
      <c r="O28" s="380"/>
      <c r="Q28" s="372"/>
      <c r="R28" s="372"/>
      <c r="S28" s="372"/>
      <c r="T28" s="372"/>
      <c r="U28" s="372"/>
      <c r="V28" s="500"/>
      <c r="W28" s="500"/>
      <c r="X28" s="498"/>
      <c r="Z28" s="512"/>
      <c r="AA28" s="512"/>
      <c r="AB28" s="514"/>
    </row>
    <row r="29" spans="1:29" x14ac:dyDescent="0.2">
      <c r="A29" s="51" t="s">
        <v>68</v>
      </c>
      <c r="B29" s="422" t="s">
        <v>519</v>
      </c>
      <c r="C29" s="437"/>
      <c r="D29" s="443"/>
      <c r="E29" s="437"/>
      <c r="F29" s="422"/>
      <c r="G29" s="451"/>
      <c r="H29" s="450"/>
      <c r="I29" s="448"/>
      <c r="J29" s="409"/>
      <c r="K29" s="417">
        <f>K110</f>
        <v>0</v>
      </c>
      <c r="L29" s="417">
        <f>L110</f>
        <v>0</v>
      </c>
      <c r="M29" s="417">
        <f>M110</f>
        <v>0</v>
      </c>
      <c r="N29" s="417">
        <f>N110</f>
        <v>0</v>
      </c>
      <c r="O29" s="380"/>
      <c r="Q29" s="412"/>
      <c r="R29" s="412"/>
      <c r="S29" s="412"/>
      <c r="T29" s="412"/>
      <c r="U29" s="412"/>
      <c r="V29" s="406"/>
      <c r="W29" s="500"/>
      <c r="X29" s="515"/>
      <c r="Z29" s="516"/>
      <c r="AA29" s="517"/>
      <c r="AB29" s="517"/>
    </row>
    <row r="30" spans="1:29" x14ac:dyDescent="0.2">
      <c r="A30" s="107"/>
      <c r="B30" s="387"/>
      <c r="C30" s="388"/>
      <c r="D30" s="389"/>
      <c r="E30" s="388"/>
      <c r="F30" s="387"/>
      <c r="G30" s="445"/>
      <c r="H30" s="409"/>
      <c r="I30" s="413"/>
      <c r="J30" s="407"/>
      <c r="K30" s="406"/>
      <c r="L30" s="406"/>
      <c r="M30" s="406"/>
      <c r="N30" s="406"/>
      <c r="O30" s="380"/>
      <c r="Q30" s="412"/>
      <c r="R30" s="412"/>
      <c r="S30" s="412"/>
      <c r="T30" s="412"/>
      <c r="U30" s="412"/>
      <c r="V30" s="406"/>
      <c r="W30" s="500"/>
      <c r="X30" s="515"/>
      <c r="Z30" s="516"/>
      <c r="AA30" s="517"/>
      <c r="AB30" s="517"/>
    </row>
    <row r="31" spans="1:29" x14ac:dyDescent="0.2">
      <c r="A31" s="51" t="str">
        <f>A113</f>
        <v>II.</v>
      </c>
      <c r="B31" s="422" t="s">
        <v>462</v>
      </c>
      <c r="C31" s="437"/>
      <c r="D31" s="443"/>
      <c r="E31" s="437"/>
      <c r="F31" s="422"/>
      <c r="G31" s="449"/>
      <c r="H31" s="435"/>
      <c r="I31" s="448"/>
      <c r="J31" s="409"/>
      <c r="K31" s="417">
        <f>K295</f>
        <v>0</v>
      </c>
      <c r="L31" s="417">
        <f>L295</f>
        <v>0</v>
      </c>
      <c r="M31" s="417">
        <f>M295</f>
        <v>0</v>
      </c>
      <c r="N31" s="417">
        <f>N295</f>
        <v>0</v>
      </c>
      <c r="O31" s="380"/>
      <c r="Q31" s="412"/>
      <c r="R31" s="412"/>
      <c r="S31" s="412"/>
      <c r="T31" s="412"/>
      <c r="U31" s="412"/>
      <c r="V31" s="406"/>
      <c r="W31" s="500"/>
      <c r="X31" s="515"/>
      <c r="Z31" s="516"/>
      <c r="AA31" s="517"/>
      <c r="AB31" s="517"/>
    </row>
    <row r="32" spans="1:29" x14ac:dyDescent="0.2">
      <c r="A32" s="107"/>
      <c r="B32" s="387"/>
      <c r="C32" s="388"/>
      <c r="D32" s="389"/>
      <c r="E32" s="388"/>
      <c r="F32" s="387"/>
      <c r="G32" s="445"/>
      <c r="H32" s="409"/>
      <c r="I32" s="413"/>
      <c r="J32" s="407"/>
      <c r="K32" s="406"/>
      <c r="L32" s="406"/>
      <c r="M32" s="406"/>
      <c r="N32" s="406"/>
      <c r="O32" s="380"/>
      <c r="Q32" s="412"/>
      <c r="R32" s="412"/>
      <c r="S32" s="412"/>
      <c r="T32" s="412"/>
      <c r="U32" s="412"/>
      <c r="V32" s="406"/>
      <c r="W32" s="500"/>
      <c r="X32" s="515"/>
      <c r="Z32" s="516"/>
      <c r="AA32" s="517"/>
      <c r="AB32" s="517"/>
    </row>
    <row r="33" spans="1:28" x14ac:dyDescent="0.2">
      <c r="A33" s="51" t="s">
        <v>366</v>
      </c>
      <c r="B33" s="422" t="s">
        <v>518</v>
      </c>
      <c r="C33" s="437"/>
      <c r="D33" s="443"/>
      <c r="E33" s="437"/>
      <c r="F33" s="422"/>
      <c r="G33" s="449"/>
      <c r="H33" s="435"/>
      <c r="I33" s="448"/>
      <c r="J33" s="409"/>
      <c r="K33" s="417">
        <f>K349</f>
        <v>0</v>
      </c>
      <c r="L33" s="417">
        <f>L349</f>
        <v>0</v>
      </c>
      <c r="M33" s="417">
        <f>M349</f>
        <v>0</v>
      </c>
      <c r="N33" s="417">
        <f>N349</f>
        <v>0</v>
      </c>
      <c r="O33" s="380"/>
      <c r="Q33" s="412"/>
      <c r="R33" s="412"/>
      <c r="S33" s="412"/>
      <c r="T33" s="412"/>
      <c r="U33" s="412"/>
      <c r="V33" s="406"/>
      <c r="W33" s="500"/>
      <c r="X33" s="515"/>
      <c r="Z33" s="516"/>
      <c r="AA33" s="517"/>
      <c r="AB33" s="517"/>
    </row>
    <row r="34" spans="1:28" x14ac:dyDescent="0.2">
      <c r="A34" s="107"/>
      <c r="B34" s="387"/>
      <c r="C34" s="388"/>
      <c r="D34" s="389"/>
      <c r="E34" s="388"/>
      <c r="F34" s="387"/>
      <c r="G34" s="445"/>
      <c r="H34" s="409"/>
      <c r="I34" s="413"/>
      <c r="J34" s="407"/>
      <c r="K34" s="406"/>
      <c r="L34" s="406"/>
      <c r="M34" s="406"/>
      <c r="N34" s="406"/>
      <c r="O34" s="380"/>
      <c r="Q34" s="412"/>
      <c r="R34" s="412"/>
      <c r="S34" s="412"/>
      <c r="T34" s="412"/>
      <c r="U34" s="412"/>
      <c r="V34" s="406"/>
      <c r="W34" s="500"/>
      <c r="X34" s="515"/>
      <c r="Z34" s="516"/>
      <c r="AA34" s="517"/>
      <c r="AB34" s="517"/>
    </row>
    <row r="35" spans="1:28" x14ac:dyDescent="0.2">
      <c r="A35" s="51" t="str">
        <f>A352</f>
        <v>IV.</v>
      </c>
      <c r="B35" s="422" t="s">
        <v>345</v>
      </c>
      <c r="C35" s="437"/>
      <c r="D35" s="443"/>
      <c r="E35" s="437"/>
      <c r="F35" s="422"/>
      <c r="G35" s="449"/>
      <c r="H35" s="435"/>
      <c r="I35" s="448"/>
      <c r="J35" s="409"/>
      <c r="K35" s="417">
        <f>K369</f>
        <v>0</v>
      </c>
      <c r="L35" s="417">
        <f>L369</f>
        <v>0</v>
      </c>
      <c r="M35" s="417">
        <f>M369</f>
        <v>0</v>
      </c>
      <c r="N35" s="417">
        <f>N369</f>
        <v>0</v>
      </c>
      <c r="O35" s="380"/>
      <c r="Q35" s="412"/>
      <c r="R35" s="412"/>
      <c r="S35" s="412"/>
      <c r="T35" s="412"/>
      <c r="U35" s="412"/>
      <c r="V35" s="406"/>
      <c r="W35" s="500"/>
      <c r="X35" s="515"/>
      <c r="Z35" s="516"/>
      <c r="AA35" s="517"/>
      <c r="AB35" s="517"/>
    </row>
    <row r="36" spans="1:28" x14ac:dyDescent="0.2">
      <c r="A36" s="107"/>
      <c r="B36" s="387"/>
      <c r="C36" s="388"/>
      <c r="D36" s="389"/>
      <c r="E36" s="388"/>
      <c r="F36" s="387"/>
      <c r="G36" s="445"/>
      <c r="H36" s="409"/>
      <c r="I36" s="413"/>
      <c r="J36" s="407"/>
      <c r="K36" s="406"/>
      <c r="L36" s="406"/>
      <c r="M36" s="406"/>
      <c r="N36" s="406"/>
      <c r="O36" s="380"/>
      <c r="Q36" s="412"/>
      <c r="R36" s="412"/>
      <c r="S36" s="412"/>
      <c r="T36" s="412"/>
      <c r="U36" s="412"/>
      <c r="V36" s="406"/>
      <c r="W36" s="500"/>
      <c r="X36" s="515"/>
      <c r="Z36" s="516"/>
      <c r="AA36" s="517"/>
      <c r="AB36" s="517"/>
    </row>
    <row r="37" spans="1:28" x14ac:dyDescent="0.2">
      <c r="A37" s="51" t="str">
        <f>A372</f>
        <v>V.</v>
      </c>
      <c r="B37" s="422" t="s">
        <v>517</v>
      </c>
      <c r="C37" s="437"/>
      <c r="D37" s="443"/>
      <c r="E37" s="437"/>
      <c r="F37" s="422"/>
      <c r="G37" s="80"/>
      <c r="H37" s="80"/>
      <c r="I37" s="448"/>
      <c r="J37" s="409"/>
      <c r="K37" s="417">
        <f>K418</f>
        <v>0</v>
      </c>
      <c r="L37" s="417">
        <f>L418</f>
        <v>0</v>
      </c>
      <c r="M37" s="417">
        <f>M418</f>
        <v>0</v>
      </c>
      <c r="N37" s="417">
        <f>N418</f>
        <v>0</v>
      </c>
      <c r="O37" s="446" t="s">
        <v>514</v>
      </c>
      <c r="Q37" s="72"/>
      <c r="R37" s="9"/>
      <c r="S37" s="9"/>
      <c r="T37" s="412"/>
      <c r="U37" s="412"/>
      <c r="V37" s="406"/>
      <c r="W37" s="500"/>
      <c r="X37" s="515"/>
      <c r="Z37" s="516"/>
      <c r="AA37" s="517"/>
      <c r="AB37" s="517"/>
    </row>
    <row r="38" spans="1:28" x14ac:dyDescent="0.2">
      <c r="A38" s="107"/>
      <c r="B38" s="387"/>
      <c r="C38" s="388"/>
      <c r="D38" s="389"/>
      <c r="E38" s="388"/>
      <c r="F38" s="387"/>
      <c r="G38" s="9"/>
      <c r="H38" s="9"/>
      <c r="I38" s="413"/>
      <c r="J38" s="407"/>
      <c r="K38" s="406"/>
      <c r="L38" s="406"/>
      <c r="M38" s="406"/>
      <c r="N38" s="406"/>
      <c r="O38" s="446"/>
      <c r="Q38" s="72"/>
      <c r="R38" s="9"/>
      <c r="S38" s="9"/>
      <c r="T38" s="412"/>
      <c r="U38" s="412"/>
      <c r="V38" s="406"/>
      <c r="W38" s="500"/>
      <c r="X38" s="515"/>
      <c r="Z38" s="516"/>
      <c r="AA38" s="517"/>
      <c r="AB38" s="517"/>
    </row>
    <row r="39" spans="1:28" x14ac:dyDescent="0.2">
      <c r="A39" s="51" t="str">
        <f>A421</f>
        <v>VI.</v>
      </c>
      <c r="B39" s="422" t="s">
        <v>516</v>
      </c>
      <c r="C39" s="437"/>
      <c r="D39" s="443"/>
      <c r="E39" s="437"/>
      <c r="F39" s="422"/>
      <c r="G39" s="80"/>
      <c r="H39" s="80"/>
      <c r="I39" s="448"/>
      <c r="J39" s="409"/>
      <c r="K39" s="417">
        <f>K497</f>
        <v>0</v>
      </c>
      <c r="L39" s="417">
        <f>L497</f>
        <v>0</v>
      </c>
      <c r="M39" s="417">
        <f>M497</f>
        <v>0</v>
      </c>
      <c r="N39" s="417">
        <f>N497</f>
        <v>0</v>
      </c>
      <c r="O39" s="446" t="s">
        <v>514</v>
      </c>
      <c r="Q39" s="72"/>
      <c r="R39" s="9"/>
      <c r="S39" s="9"/>
      <c r="T39" s="412"/>
      <c r="U39" s="412"/>
      <c r="V39" s="406"/>
      <c r="W39" s="500"/>
      <c r="X39" s="515"/>
      <c r="Z39" s="516"/>
      <c r="AA39" s="517"/>
      <c r="AB39" s="517"/>
    </row>
    <row r="40" spans="1:28" x14ac:dyDescent="0.2">
      <c r="A40" s="107"/>
      <c r="B40" s="387"/>
      <c r="C40" s="388"/>
      <c r="D40" s="389"/>
      <c r="E40" s="388"/>
      <c r="F40" s="387"/>
      <c r="G40" s="9"/>
      <c r="H40" s="9"/>
      <c r="I40" s="413"/>
      <c r="J40" s="407"/>
      <c r="K40" s="406"/>
      <c r="L40" s="406"/>
      <c r="M40" s="406"/>
      <c r="N40" s="406"/>
      <c r="O40" s="446"/>
      <c r="Q40" s="72"/>
      <c r="R40" s="9"/>
      <c r="S40" s="9"/>
      <c r="T40" s="412"/>
      <c r="U40" s="412"/>
      <c r="V40" s="406"/>
      <c r="W40" s="500"/>
      <c r="X40" s="515"/>
      <c r="Z40" s="516"/>
      <c r="AA40" s="517"/>
      <c r="AB40" s="517"/>
    </row>
    <row r="41" spans="1:28" x14ac:dyDescent="0.2">
      <c r="A41" s="51" t="str">
        <f>A500</f>
        <v>VII.</v>
      </c>
      <c r="B41" s="422" t="s">
        <v>228</v>
      </c>
      <c r="C41" s="437"/>
      <c r="D41" s="443"/>
      <c r="E41" s="437"/>
      <c r="F41" s="422"/>
      <c r="G41" s="80"/>
      <c r="H41" s="80"/>
      <c r="I41" s="448"/>
      <c r="J41" s="409"/>
      <c r="K41" s="417">
        <f>K566</f>
        <v>0</v>
      </c>
      <c r="L41" s="417">
        <f>L566</f>
        <v>0</v>
      </c>
      <c r="M41" s="417">
        <f>M566</f>
        <v>0</v>
      </c>
      <c r="N41" s="417">
        <f>N566</f>
        <v>0</v>
      </c>
      <c r="O41" s="446" t="s">
        <v>514</v>
      </c>
      <c r="Q41" s="72"/>
      <c r="R41" s="9"/>
      <c r="S41" s="9"/>
      <c r="T41" s="412"/>
      <c r="U41" s="412"/>
      <c r="V41" s="406"/>
      <c r="W41" s="500"/>
      <c r="X41" s="515"/>
      <c r="Z41" s="516"/>
      <c r="AA41" s="517"/>
      <c r="AB41" s="517"/>
    </row>
    <row r="42" spans="1:28" x14ac:dyDescent="0.2">
      <c r="A42" s="107"/>
      <c r="B42" s="387"/>
      <c r="C42" s="388"/>
      <c r="D42" s="389"/>
      <c r="E42" s="388"/>
      <c r="F42" s="387"/>
      <c r="G42" s="9"/>
      <c r="H42" s="9"/>
      <c r="I42" s="413"/>
      <c r="J42" s="407"/>
      <c r="K42" s="406"/>
      <c r="L42" s="406"/>
      <c r="M42" s="406"/>
      <c r="N42" s="406"/>
      <c r="O42" s="446"/>
      <c r="Q42" s="72"/>
      <c r="R42" s="9"/>
      <c r="S42" s="9"/>
      <c r="T42" s="412"/>
      <c r="U42" s="412"/>
      <c r="V42" s="406"/>
      <c r="W42" s="500"/>
      <c r="X42" s="515"/>
      <c r="Z42" s="516"/>
      <c r="AA42" s="517"/>
      <c r="AB42" s="517"/>
    </row>
    <row r="43" spans="1:28" x14ac:dyDescent="0.2">
      <c r="A43" s="51" t="str">
        <f>A568</f>
        <v>VIII.</v>
      </c>
      <c r="B43" s="422" t="s">
        <v>515</v>
      </c>
      <c r="C43" s="437"/>
      <c r="D43" s="443"/>
      <c r="E43" s="437"/>
      <c r="F43" s="422"/>
      <c r="G43" s="80"/>
      <c r="H43" s="80"/>
      <c r="I43" s="448"/>
      <c r="J43" s="409"/>
      <c r="K43" s="417">
        <f>K641</f>
        <v>0</v>
      </c>
      <c r="L43" s="417">
        <f>L641</f>
        <v>0</v>
      </c>
      <c r="M43" s="417">
        <f>M641</f>
        <v>0</v>
      </c>
      <c r="N43" s="417">
        <f>N641</f>
        <v>0</v>
      </c>
      <c r="O43" s="446" t="s">
        <v>514</v>
      </c>
      <c r="Q43" s="72"/>
      <c r="R43" s="9"/>
      <c r="S43" s="9"/>
      <c r="T43" s="412"/>
      <c r="U43" s="412"/>
      <c r="V43" s="406"/>
      <c r="W43" s="500"/>
      <c r="X43" s="515"/>
      <c r="Z43" s="516"/>
      <c r="AA43" s="517"/>
      <c r="AB43" s="517"/>
    </row>
    <row r="44" spans="1:28" x14ac:dyDescent="0.2">
      <c r="A44" s="107"/>
      <c r="B44" s="387"/>
      <c r="C44" s="388"/>
      <c r="D44" s="389"/>
      <c r="E44" s="388"/>
      <c r="F44" s="387"/>
      <c r="G44" s="9"/>
      <c r="H44" s="9"/>
      <c r="I44" s="413"/>
      <c r="J44" s="407"/>
      <c r="K44" s="406"/>
      <c r="L44" s="406"/>
      <c r="M44" s="406"/>
      <c r="N44" s="406"/>
      <c r="O44" s="446"/>
      <c r="Q44" s="72"/>
      <c r="R44" s="9"/>
      <c r="S44" s="9"/>
      <c r="T44" s="412"/>
      <c r="U44" s="412"/>
      <c r="V44" s="406"/>
      <c r="W44" s="500"/>
      <c r="X44" s="515"/>
      <c r="Z44" s="516"/>
      <c r="AA44" s="517"/>
      <c r="AB44" s="517"/>
    </row>
    <row r="45" spans="1:28" x14ac:dyDescent="0.2">
      <c r="A45" s="51" t="str">
        <f>A644</f>
        <v>IX.</v>
      </c>
      <c r="B45" s="422" t="s">
        <v>105</v>
      </c>
      <c r="C45" s="437"/>
      <c r="D45" s="443"/>
      <c r="E45" s="437"/>
      <c r="F45" s="422"/>
      <c r="G45" s="80"/>
      <c r="H45" s="80"/>
      <c r="I45" s="448"/>
      <c r="J45" s="409"/>
      <c r="K45" s="447">
        <f>K681</f>
        <v>0</v>
      </c>
      <c r="L45" s="447">
        <f>L681</f>
        <v>0</v>
      </c>
      <c r="M45" s="447">
        <f>M681</f>
        <v>0</v>
      </c>
      <c r="N45" s="447">
        <f>N681</f>
        <v>0</v>
      </c>
      <c r="O45" s="446" t="s">
        <v>513</v>
      </c>
      <c r="Q45" s="72"/>
      <c r="R45" s="9"/>
      <c r="S45" s="9"/>
      <c r="T45" s="412"/>
      <c r="U45" s="412"/>
      <c r="V45" s="406"/>
      <c r="W45" s="500"/>
      <c r="X45" s="515"/>
      <c r="Z45" s="516"/>
      <c r="AA45" s="517"/>
      <c r="AB45" s="517"/>
    </row>
    <row r="46" spans="1:28" x14ac:dyDescent="0.2">
      <c r="A46" s="107"/>
      <c r="B46" s="387"/>
      <c r="C46" s="388"/>
      <c r="D46" s="389"/>
      <c r="E46" s="388"/>
      <c r="F46" s="387"/>
      <c r="G46" s="9"/>
      <c r="H46" s="445"/>
      <c r="I46" s="413"/>
      <c r="J46" s="407"/>
      <c r="K46" s="444"/>
      <c r="L46" s="444"/>
      <c r="M46" s="444"/>
      <c r="N46" s="444"/>
      <c r="O46" s="380"/>
      <c r="Q46" s="412"/>
      <c r="R46" s="412"/>
      <c r="S46" s="412"/>
      <c r="T46" s="412"/>
      <c r="U46" s="412"/>
      <c r="V46" s="406"/>
      <c r="W46" s="500"/>
      <c r="X46" s="515"/>
      <c r="Z46" s="516"/>
      <c r="AA46" s="517"/>
      <c r="AB46" s="517"/>
    </row>
    <row r="47" spans="1:28" x14ac:dyDescent="0.2">
      <c r="A47" s="107"/>
      <c r="B47" s="387"/>
      <c r="C47" s="388"/>
      <c r="D47" s="389"/>
      <c r="E47" s="388"/>
      <c r="F47" s="387"/>
      <c r="G47" s="9"/>
      <c r="H47" s="432"/>
      <c r="I47" s="413"/>
      <c r="J47" s="407"/>
      <c r="K47" s="406"/>
      <c r="L47" s="406"/>
      <c r="M47" s="406"/>
      <c r="N47" s="406"/>
      <c r="O47" s="380"/>
      <c r="Q47" s="412"/>
      <c r="R47" s="412"/>
      <c r="S47" s="412"/>
      <c r="T47" s="412"/>
      <c r="U47" s="412"/>
      <c r="V47" s="406"/>
      <c r="W47" s="500"/>
      <c r="X47" s="515"/>
      <c r="Z47" s="516"/>
      <c r="AA47" s="517"/>
      <c r="AB47" s="517"/>
    </row>
    <row r="48" spans="1:28" x14ac:dyDescent="0.2">
      <c r="A48" s="51"/>
      <c r="B48" s="422"/>
      <c r="C48" s="437"/>
      <c r="D48" s="443"/>
      <c r="E48" s="437"/>
      <c r="F48" s="422"/>
      <c r="G48" s="80"/>
      <c r="H48" s="436"/>
      <c r="I48" s="436" t="s">
        <v>512</v>
      </c>
      <c r="J48" s="409"/>
      <c r="K48" s="417">
        <f>SUM(K29:K46)</f>
        <v>0</v>
      </c>
      <c r="L48" s="417">
        <f>SUM(L29:L46)</f>
        <v>0</v>
      </c>
      <c r="M48" s="417">
        <f>SUM(M29:M46)</f>
        <v>0</v>
      </c>
      <c r="N48" s="417">
        <f>SUM(N29:N46)</f>
        <v>0</v>
      </c>
      <c r="O48" s="380"/>
      <c r="Q48" s="412"/>
      <c r="R48" s="412"/>
      <c r="S48" s="412"/>
      <c r="T48" s="412"/>
      <c r="U48" s="412"/>
      <c r="V48" s="406"/>
      <c r="W48" s="500"/>
      <c r="X48" s="515"/>
      <c r="Z48" s="518"/>
      <c r="AA48" s="517"/>
      <c r="AB48" s="517"/>
    </row>
    <row r="49" spans="1:29" x14ac:dyDescent="0.2">
      <c r="A49" s="442"/>
      <c r="B49" s="441"/>
      <c r="C49" s="439"/>
      <c r="D49" s="440"/>
      <c r="E49" s="439"/>
      <c r="F49" s="407"/>
      <c r="G49" s="9"/>
      <c r="H49" s="438"/>
      <c r="I49" s="429"/>
      <c r="J49" s="407"/>
      <c r="K49" s="406"/>
      <c r="L49" s="406"/>
      <c r="M49" s="428"/>
      <c r="N49" s="428"/>
      <c r="O49" s="416"/>
      <c r="Q49" s="379"/>
      <c r="R49" s="379"/>
      <c r="S49" s="379"/>
      <c r="T49" s="379"/>
      <c r="U49" s="379"/>
      <c r="V49" s="428"/>
      <c r="W49" s="414"/>
      <c r="X49" s="515"/>
      <c r="Y49" s="519"/>
      <c r="Z49" s="518"/>
      <c r="AA49" s="520"/>
      <c r="AB49" s="517"/>
    </row>
    <row r="50" spans="1:29" x14ac:dyDescent="0.2">
      <c r="A50" s="51" t="s">
        <v>511</v>
      </c>
      <c r="B50" s="426" t="s">
        <v>510</v>
      </c>
      <c r="C50" s="437"/>
      <c r="D50" s="436"/>
      <c r="E50" s="423">
        <v>7.5</v>
      </c>
      <c r="F50" s="422" t="s">
        <v>4</v>
      </c>
      <c r="G50" s="421"/>
      <c r="H50" s="420"/>
      <c r="I50" s="419"/>
      <c r="J50" s="435"/>
      <c r="K50" s="417">
        <f>K48*E50%</f>
        <v>0</v>
      </c>
      <c r="L50" s="417">
        <f>L48*E50%</f>
        <v>0</v>
      </c>
      <c r="M50" s="417">
        <f>SUM(K50:L50)</f>
        <v>0</v>
      </c>
      <c r="N50" s="417">
        <f>N48*E50%</f>
        <v>0</v>
      </c>
      <c r="O50" s="380"/>
      <c r="Q50" s="427"/>
      <c r="R50" s="427"/>
      <c r="S50" s="427"/>
      <c r="T50" s="412"/>
      <c r="U50" s="412"/>
      <c r="V50" s="406"/>
      <c r="W50" s="500"/>
      <c r="X50" s="515"/>
      <c r="Z50" s="518"/>
      <c r="AA50" s="517"/>
      <c r="AB50" s="517"/>
    </row>
    <row r="51" spans="1:29" x14ac:dyDescent="0.2">
      <c r="A51" s="434"/>
      <c r="B51" s="433"/>
      <c r="C51" s="388"/>
      <c r="D51" s="432"/>
      <c r="E51" s="431"/>
      <c r="F51" s="387"/>
      <c r="G51" s="415"/>
      <c r="H51" s="430"/>
      <c r="I51" s="429"/>
      <c r="J51" s="407"/>
      <c r="K51" s="406"/>
      <c r="L51" s="406"/>
      <c r="M51" s="428"/>
      <c r="N51" s="428"/>
      <c r="O51" s="380"/>
      <c r="Q51" s="427"/>
      <c r="R51" s="427"/>
      <c r="S51" s="427"/>
      <c r="T51" s="412"/>
      <c r="U51" s="412"/>
      <c r="V51" s="406"/>
      <c r="W51" s="500"/>
      <c r="X51" s="515"/>
      <c r="Z51" s="518"/>
      <c r="AA51" s="517"/>
      <c r="AB51" s="517"/>
    </row>
    <row r="52" spans="1:29" x14ac:dyDescent="0.2">
      <c r="A52" s="51" t="s">
        <v>509</v>
      </c>
      <c r="B52" s="426" t="s">
        <v>508</v>
      </c>
      <c r="C52" s="425"/>
      <c r="D52" s="424"/>
      <c r="E52" s="423">
        <v>5</v>
      </c>
      <c r="F52" s="422" t="s">
        <v>4</v>
      </c>
      <c r="G52" s="421"/>
      <c r="H52" s="420"/>
      <c r="I52" s="419"/>
      <c r="J52" s="418"/>
      <c r="K52" s="417">
        <f>K48*E52%</f>
        <v>0</v>
      </c>
      <c r="L52" s="417">
        <f>L48*E52%</f>
        <v>0</v>
      </c>
      <c r="M52" s="417">
        <f>SUM(K52:L52)</f>
        <v>0</v>
      </c>
      <c r="N52" s="417">
        <f>N48*E52%</f>
        <v>0</v>
      </c>
      <c r="O52" s="416"/>
      <c r="Q52" s="379"/>
      <c r="R52" s="379"/>
      <c r="S52" s="379"/>
      <c r="T52" s="379"/>
      <c r="U52" s="379"/>
      <c r="V52" s="428"/>
      <c r="W52" s="414"/>
      <c r="X52" s="515"/>
      <c r="Z52" s="518"/>
      <c r="AA52" s="517"/>
      <c r="AB52" s="517"/>
    </row>
    <row r="53" spans="1:29" x14ac:dyDescent="0.2">
      <c r="A53" s="107"/>
      <c r="B53" s="387"/>
      <c r="C53" s="388"/>
      <c r="D53" s="389"/>
      <c r="E53" s="388"/>
      <c r="F53" s="395"/>
      <c r="G53" s="415"/>
      <c r="H53" s="414"/>
      <c r="I53" s="413"/>
      <c r="J53" s="407"/>
      <c r="K53" s="406"/>
      <c r="L53" s="406"/>
      <c r="M53" s="406"/>
      <c r="N53" s="406"/>
      <c r="O53" s="380"/>
      <c r="Q53" s="412"/>
      <c r="R53" s="412"/>
      <c r="S53" s="412"/>
      <c r="T53" s="412"/>
      <c r="U53" s="412"/>
      <c r="V53" s="406"/>
      <c r="W53" s="500"/>
      <c r="X53" s="515"/>
      <c r="Z53" s="518"/>
      <c r="AA53" s="517"/>
      <c r="AB53" s="517"/>
    </row>
    <row r="54" spans="1:29" ht="17" thickBot="1" x14ac:dyDescent="0.25">
      <c r="A54" s="411"/>
      <c r="B54" s="410"/>
      <c r="C54" s="388"/>
      <c r="D54" s="389"/>
      <c r="E54" s="389"/>
      <c r="F54" s="387"/>
      <c r="G54" s="386"/>
      <c r="H54" s="409"/>
      <c r="I54" s="408"/>
      <c r="J54" s="407"/>
      <c r="K54" s="406"/>
      <c r="L54" s="406"/>
      <c r="M54" s="406"/>
      <c r="N54" s="406"/>
      <c r="O54" s="380"/>
      <c r="Q54" s="395"/>
      <c r="R54" s="395"/>
      <c r="S54" s="395"/>
      <c r="T54" s="412"/>
      <c r="U54" s="412"/>
      <c r="V54" s="406"/>
      <c r="W54" s="500"/>
      <c r="X54" s="515"/>
      <c r="Z54" s="518"/>
      <c r="AA54" s="517"/>
      <c r="AB54" s="517"/>
    </row>
    <row r="55" spans="1:29" ht="17" thickBot="1" x14ac:dyDescent="0.25">
      <c r="A55" s="405"/>
      <c r="B55" s="404"/>
      <c r="C55" s="403"/>
      <c r="D55" s="402"/>
      <c r="E55" s="402"/>
      <c r="F55" s="401"/>
      <c r="G55" s="400"/>
      <c r="H55" s="399"/>
      <c r="I55" s="399" t="s">
        <v>507</v>
      </c>
      <c r="J55" s="398"/>
      <c r="K55" s="396">
        <f>K48+K50+K52</f>
        <v>0</v>
      </c>
      <c r="L55" s="396">
        <f>L48+L50+L52</f>
        <v>0</v>
      </c>
      <c r="M55" s="397">
        <f>M48+M50+M52</f>
        <v>0</v>
      </c>
      <c r="N55" s="396">
        <f>N48+N50+N52</f>
        <v>0</v>
      </c>
      <c r="O55" s="380"/>
      <c r="Q55" s="395"/>
      <c r="R55" s="395"/>
      <c r="S55" s="395"/>
      <c r="T55" s="412"/>
      <c r="U55" s="412"/>
      <c r="V55" s="406"/>
      <c r="W55" s="500"/>
      <c r="X55" s="515"/>
      <c r="Y55" s="521"/>
      <c r="Z55" s="517"/>
      <c r="AA55" s="517"/>
      <c r="AB55" s="517"/>
    </row>
    <row r="56" spans="1:29" x14ac:dyDescent="0.2">
      <c r="A56" s="394"/>
      <c r="B56" s="393"/>
      <c r="C56" s="388"/>
      <c r="D56" s="389"/>
      <c r="E56" s="388"/>
      <c r="F56" s="387"/>
      <c r="G56" s="386"/>
      <c r="H56" s="392"/>
      <c r="I56" s="391"/>
      <c r="J56" s="72"/>
      <c r="K56" s="85"/>
      <c r="L56" s="85"/>
      <c r="M56" s="72"/>
      <c r="N56" s="72"/>
      <c r="O56" s="380"/>
      <c r="Q56" s="379"/>
      <c r="R56" s="379"/>
      <c r="S56" s="379"/>
      <c r="T56" s="379"/>
      <c r="U56" s="412"/>
      <c r="V56" s="406"/>
      <c r="W56" s="500"/>
      <c r="X56" s="498"/>
      <c r="Y56" s="521"/>
      <c r="Z56" s="522"/>
      <c r="AA56" s="517"/>
      <c r="AB56" s="517"/>
    </row>
    <row r="57" spans="1:29" x14ac:dyDescent="0.2">
      <c r="A57" s="390" t="s">
        <v>506</v>
      </c>
      <c r="B57" s="387"/>
      <c r="C57" s="388"/>
      <c r="D57" s="389"/>
      <c r="E57" s="388"/>
      <c r="F57" s="387"/>
      <c r="G57" s="386"/>
      <c r="H57" s="72"/>
      <c r="I57" s="385"/>
      <c r="J57" s="72"/>
      <c r="K57" s="85"/>
      <c r="L57" s="85"/>
      <c r="M57" s="384"/>
      <c r="N57" s="384"/>
      <c r="O57" s="380"/>
      <c r="Q57" s="379"/>
      <c r="R57" s="379"/>
      <c r="S57" s="379"/>
      <c r="T57" s="379"/>
      <c r="U57" s="412"/>
      <c r="V57" s="406"/>
      <c r="W57" s="500"/>
      <c r="X57" s="498"/>
      <c r="Z57" s="523"/>
      <c r="AA57" s="517"/>
      <c r="AB57" s="514"/>
    </row>
    <row r="58" spans="1:29" ht="17" thickBot="1" x14ac:dyDescent="0.25">
      <c r="A58" s="390"/>
      <c r="B58" s="387"/>
      <c r="C58" s="388"/>
      <c r="D58" s="389"/>
      <c r="E58" s="388"/>
      <c r="F58" s="387"/>
      <c r="G58" s="386"/>
      <c r="H58" s="72"/>
      <c r="I58" s="385"/>
      <c r="J58" s="72"/>
      <c r="K58" s="85"/>
      <c r="L58" s="85"/>
      <c r="M58" s="384"/>
      <c r="N58" s="384"/>
      <c r="O58" s="380"/>
      <c r="Q58" s="379"/>
      <c r="R58" s="379"/>
      <c r="S58" s="379"/>
      <c r="T58" s="379"/>
      <c r="U58" s="412"/>
      <c r="V58" s="406"/>
      <c r="W58" s="500"/>
      <c r="X58" s="498"/>
      <c r="Z58" s="523"/>
      <c r="AA58" s="517"/>
      <c r="AB58" s="514"/>
    </row>
    <row r="59" spans="1:29" ht="17" thickBot="1" x14ac:dyDescent="0.25">
      <c r="B59" s="72"/>
      <c r="C59" s="72"/>
      <c r="D59" s="72"/>
      <c r="E59" s="72"/>
      <c r="F59" s="72"/>
      <c r="G59" s="72"/>
      <c r="H59" s="72"/>
      <c r="I59" s="383"/>
      <c r="J59" s="382"/>
      <c r="K59" s="85"/>
      <c r="L59" s="85"/>
      <c r="M59" s="381"/>
      <c r="N59" s="381"/>
      <c r="O59" s="380"/>
      <c r="Q59" s="379"/>
      <c r="R59" s="379"/>
      <c r="S59" s="379"/>
      <c r="T59" s="379"/>
      <c r="U59" s="412"/>
      <c r="V59" s="406"/>
      <c r="W59" s="500"/>
      <c r="X59" s="498"/>
      <c r="Z59" s="523"/>
      <c r="AA59" s="517"/>
      <c r="AB59" s="514"/>
    </row>
    <row r="60" spans="1:29" ht="17" thickTop="1" x14ac:dyDescent="0.2">
      <c r="A60" s="378"/>
      <c r="B60" s="377"/>
      <c r="C60" s="377"/>
      <c r="D60" s="377"/>
      <c r="E60" s="377"/>
      <c r="F60" s="377"/>
      <c r="G60" s="377"/>
      <c r="H60" s="377"/>
      <c r="I60" s="376"/>
      <c r="J60" s="375"/>
      <c r="K60" s="374"/>
      <c r="L60" s="374"/>
      <c r="M60" s="373"/>
      <c r="N60" s="373"/>
      <c r="O60" s="358"/>
      <c r="Q60" s="372"/>
      <c r="R60" s="372"/>
      <c r="S60" s="372"/>
      <c r="T60" s="372"/>
      <c r="U60" s="372"/>
      <c r="V60" s="383"/>
      <c r="W60" s="497"/>
      <c r="Z60" s="7"/>
      <c r="AA60" s="7"/>
    </row>
    <row r="61" spans="1:29" ht="40" x14ac:dyDescent="0.2">
      <c r="A61" s="107" t="s">
        <v>68</v>
      </c>
      <c r="B61" s="72" t="s">
        <v>505</v>
      </c>
      <c r="C61" s="121"/>
      <c r="D61" s="75"/>
      <c r="E61" s="121"/>
      <c r="F61" s="72"/>
      <c r="G61" s="203"/>
      <c r="H61" s="187"/>
      <c r="I61" s="187"/>
      <c r="J61" s="284"/>
      <c r="K61" s="371" t="s">
        <v>38</v>
      </c>
      <c r="L61" s="370" t="s">
        <v>37</v>
      </c>
      <c r="M61" s="55" t="s">
        <v>36</v>
      </c>
      <c r="N61" s="369" t="s">
        <v>520</v>
      </c>
      <c r="Q61" s="101"/>
      <c r="R61" s="101"/>
      <c r="S61" s="101"/>
      <c r="T61" s="101"/>
      <c r="U61" s="101"/>
      <c r="V61" s="415"/>
      <c r="W61" s="415"/>
      <c r="X61" s="644" t="s">
        <v>541</v>
      </c>
      <c r="Y61" s="645"/>
      <c r="Z61" s="645"/>
      <c r="AA61" s="645"/>
      <c r="AB61" s="645"/>
      <c r="AC61" s="645"/>
    </row>
    <row r="62" spans="1:29" x14ac:dyDescent="0.2">
      <c r="A62" s="107"/>
      <c r="B62" s="106" t="s">
        <v>504</v>
      </c>
      <c r="C62" s="49"/>
      <c r="D62" s="82"/>
      <c r="E62" s="49"/>
      <c r="F62" s="48"/>
      <c r="G62" s="47"/>
      <c r="H62" s="105"/>
      <c r="I62" s="105" t="s">
        <v>79</v>
      </c>
      <c r="J62" s="104"/>
      <c r="K62" s="149">
        <f>SUM(K63:K70)</f>
        <v>0</v>
      </c>
      <c r="L62" s="149">
        <f>SUM(L63:L70)</f>
        <v>0</v>
      </c>
      <c r="M62" s="368">
        <f>SUM(M63:M70)</f>
        <v>0</v>
      </c>
      <c r="N62" s="368">
        <f>SUM(N63:N70)</f>
        <v>0</v>
      </c>
      <c r="O62" s="110"/>
      <c r="Q62" s="101"/>
      <c r="R62" s="101"/>
      <c r="S62" s="101"/>
      <c r="T62" s="101"/>
      <c r="U62" s="101"/>
      <c r="V62" s="187"/>
      <c r="W62" s="415"/>
      <c r="X62" s="498"/>
    </row>
    <row r="63" spans="1:29" x14ac:dyDescent="0.2">
      <c r="A63" s="12">
        <v>1100</v>
      </c>
      <c r="B63" s="9" t="s">
        <v>503</v>
      </c>
      <c r="C63" s="18"/>
      <c r="D63" s="9"/>
      <c r="E63" s="18"/>
      <c r="H63" s="39" t="s">
        <v>499</v>
      </c>
      <c r="I63" s="5"/>
      <c r="J63" s="96"/>
      <c r="K63" s="95"/>
      <c r="L63" s="95"/>
      <c r="M63" s="92">
        <f t="shared" ref="M63:M69" si="0">K63+L63</f>
        <v>0</v>
      </c>
      <c r="N63" s="95"/>
      <c r="X63" s="506" t="s">
        <v>542</v>
      </c>
      <c r="Y63" s="525"/>
      <c r="Z63" s="510"/>
      <c r="AA63" s="190"/>
      <c r="AB63" s="190"/>
      <c r="AC63" s="510"/>
    </row>
    <row r="64" spans="1:29" x14ac:dyDescent="0.2">
      <c r="A64" s="12">
        <f t="shared" ref="A64:A69" si="1">A63+1</f>
        <v>1101</v>
      </c>
      <c r="B64" s="9" t="s">
        <v>502</v>
      </c>
      <c r="C64" s="18"/>
      <c r="D64" s="23"/>
      <c r="E64" s="18"/>
      <c r="H64" s="5" t="s">
        <v>501</v>
      </c>
      <c r="I64" s="5"/>
      <c r="J64" s="96"/>
      <c r="K64" s="95"/>
      <c r="L64" s="95"/>
      <c r="M64" s="92">
        <f t="shared" si="0"/>
        <v>0</v>
      </c>
      <c r="N64" s="95"/>
      <c r="X64" s="503" t="s">
        <v>543</v>
      </c>
      <c r="Y64" s="526"/>
      <c r="Z64" s="242"/>
      <c r="AA64" s="527"/>
      <c r="AB64" s="527"/>
      <c r="AC64" s="242"/>
    </row>
    <row r="65" spans="1:26" x14ac:dyDescent="0.2">
      <c r="A65" s="12">
        <f t="shared" si="1"/>
        <v>1102</v>
      </c>
      <c r="B65" s="9" t="s">
        <v>500</v>
      </c>
      <c r="C65" s="18"/>
      <c r="D65" s="39"/>
      <c r="E65" s="18"/>
      <c r="H65" s="39" t="s">
        <v>499</v>
      </c>
      <c r="I65" s="5"/>
      <c r="J65" s="96"/>
      <c r="K65" s="95"/>
      <c r="L65" s="95"/>
      <c r="M65" s="92">
        <f t="shared" si="0"/>
        <v>0</v>
      </c>
      <c r="N65" s="95"/>
      <c r="X65" s="498"/>
    </row>
    <row r="66" spans="1:26" x14ac:dyDescent="0.2">
      <c r="A66" s="12">
        <f t="shared" si="1"/>
        <v>1103</v>
      </c>
      <c r="B66" s="9" t="s">
        <v>498</v>
      </c>
      <c r="C66" s="18"/>
      <c r="D66" s="171"/>
      <c r="E66" s="18"/>
      <c r="H66" s="171" t="s">
        <v>497</v>
      </c>
      <c r="I66" s="5"/>
      <c r="J66" s="96"/>
      <c r="K66" s="95"/>
      <c r="L66" s="95"/>
      <c r="M66" s="92">
        <f t="shared" si="0"/>
        <v>0</v>
      </c>
      <c r="N66" s="95"/>
      <c r="X66" s="498"/>
    </row>
    <row r="67" spans="1:26" x14ac:dyDescent="0.2">
      <c r="A67" s="12">
        <f t="shared" si="1"/>
        <v>1104</v>
      </c>
      <c r="B67" s="9" t="s">
        <v>496</v>
      </c>
      <c r="C67" s="18"/>
      <c r="D67" s="5"/>
      <c r="E67" s="18"/>
      <c r="H67" s="9"/>
      <c r="I67" s="5"/>
      <c r="J67" s="96"/>
      <c r="K67" s="95"/>
      <c r="L67" s="95"/>
      <c r="M67" s="92">
        <f t="shared" si="0"/>
        <v>0</v>
      </c>
      <c r="N67" s="95"/>
      <c r="X67" s="498"/>
    </row>
    <row r="68" spans="1:26" x14ac:dyDescent="0.2">
      <c r="A68" s="12">
        <f t="shared" si="1"/>
        <v>1105</v>
      </c>
      <c r="B68" s="9" t="s">
        <v>495</v>
      </c>
      <c r="C68" s="18"/>
      <c r="D68" s="23"/>
      <c r="E68" s="18"/>
      <c r="H68" s="5"/>
      <c r="I68" s="5"/>
      <c r="J68" s="96"/>
      <c r="K68" s="95"/>
      <c r="L68" s="95"/>
      <c r="M68" s="92">
        <f t="shared" si="0"/>
        <v>0</v>
      </c>
      <c r="N68" s="95"/>
      <c r="X68" s="498"/>
    </row>
    <row r="69" spans="1:26" x14ac:dyDescent="0.2">
      <c r="A69" s="12">
        <f t="shared" si="1"/>
        <v>1106</v>
      </c>
      <c r="C69" s="18"/>
      <c r="D69" s="23"/>
      <c r="E69" s="18"/>
      <c r="H69" s="5"/>
      <c r="I69" s="5"/>
      <c r="J69" s="96"/>
      <c r="K69" s="95"/>
      <c r="L69" s="95"/>
      <c r="M69" s="92">
        <f t="shared" si="0"/>
        <v>0</v>
      </c>
      <c r="N69" s="95"/>
      <c r="X69" s="498"/>
    </row>
    <row r="70" spans="1:26" x14ac:dyDescent="0.2">
      <c r="C70" s="18"/>
      <c r="D70" s="23"/>
      <c r="E70" s="18"/>
      <c r="H70" s="5"/>
      <c r="I70" s="5"/>
      <c r="J70" s="94"/>
      <c r="K70" s="93"/>
      <c r="L70" s="93"/>
      <c r="M70" s="92"/>
      <c r="N70" s="92"/>
      <c r="X70" s="498"/>
    </row>
    <row r="71" spans="1:26" x14ac:dyDescent="0.2">
      <c r="A71" s="107"/>
      <c r="B71" s="106" t="s">
        <v>494</v>
      </c>
      <c r="C71" s="83"/>
      <c r="D71" s="153"/>
      <c r="E71" s="83"/>
      <c r="F71" s="80"/>
      <c r="G71" s="188"/>
      <c r="H71" s="105"/>
      <c r="I71" s="105" t="s">
        <v>79</v>
      </c>
      <c r="J71" s="104"/>
      <c r="K71" s="103">
        <f>SUM(K72:K76)</f>
        <v>0</v>
      </c>
      <c r="L71" s="103">
        <f>SUM(L72:L76)</f>
        <v>0</v>
      </c>
      <c r="M71" s="158">
        <f>SUM(M72:M76)</f>
        <v>0</v>
      </c>
      <c r="N71" s="158">
        <f>SUM(N72:N76)</f>
        <v>0</v>
      </c>
      <c r="O71" s="110"/>
      <c r="X71" s="498"/>
    </row>
    <row r="72" spans="1:26" x14ac:dyDescent="0.2">
      <c r="A72" s="12">
        <v>1200</v>
      </c>
      <c r="B72" s="9" t="s">
        <v>493</v>
      </c>
      <c r="C72" s="18"/>
      <c r="D72" s="23"/>
      <c r="E72" s="18"/>
      <c r="H72" s="5"/>
      <c r="I72" s="5"/>
      <c r="J72" s="96"/>
      <c r="K72" s="95"/>
      <c r="L72" s="95"/>
      <c r="M72" s="92">
        <f>K72+L72</f>
        <v>0</v>
      </c>
      <c r="N72" s="95"/>
      <c r="X72" s="498"/>
    </row>
    <row r="73" spans="1:26" x14ac:dyDescent="0.2">
      <c r="A73" s="12">
        <f>A72+1</f>
        <v>1201</v>
      </c>
      <c r="B73" s="9" t="s">
        <v>492</v>
      </c>
      <c r="C73" s="18"/>
      <c r="D73" s="23"/>
      <c r="E73" s="18"/>
      <c r="F73" s="7"/>
      <c r="H73" s="15"/>
      <c r="I73" s="15"/>
      <c r="J73" s="96"/>
      <c r="K73" s="95"/>
      <c r="L73" s="95"/>
      <c r="M73" s="92">
        <f>K73+L73</f>
        <v>0</v>
      </c>
      <c r="N73" s="95"/>
      <c r="X73" s="498"/>
    </row>
    <row r="74" spans="1:26" x14ac:dyDescent="0.2">
      <c r="A74" s="12">
        <f>A73+1</f>
        <v>1202</v>
      </c>
      <c r="B74" s="9" t="s">
        <v>491</v>
      </c>
      <c r="C74" s="18"/>
      <c r="D74" s="23"/>
      <c r="E74" s="18"/>
      <c r="G74" s="7"/>
      <c r="H74" s="5"/>
      <c r="I74" s="5"/>
      <c r="J74" s="96"/>
      <c r="K74" s="95"/>
      <c r="L74" s="95"/>
      <c r="M74" s="92">
        <f>K74+L74</f>
        <v>0</v>
      </c>
      <c r="N74" s="95"/>
      <c r="X74" s="498"/>
      <c r="Y74" s="528"/>
      <c r="Z74" s="528"/>
    </row>
    <row r="75" spans="1:26" x14ac:dyDescent="0.2">
      <c r="A75" s="12">
        <f>A74+1</f>
        <v>1203</v>
      </c>
      <c r="C75" s="18"/>
      <c r="D75" s="23"/>
      <c r="E75" s="18"/>
      <c r="G75" s="7"/>
      <c r="H75" s="5"/>
      <c r="I75" s="5"/>
      <c r="J75" s="96"/>
      <c r="K75" s="95"/>
      <c r="L75" s="95"/>
      <c r="M75" s="92">
        <f>K75+L75</f>
        <v>0</v>
      </c>
      <c r="N75" s="95"/>
      <c r="X75" s="498"/>
      <c r="Y75" s="528"/>
      <c r="Z75" s="528"/>
    </row>
    <row r="76" spans="1:26" x14ac:dyDescent="0.2">
      <c r="C76" s="18"/>
      <c r="D76" s="23"/>
      <c r="E76" s="18"/>
      <c r="F76" s="24"/>
      <c r="H76" s="5"/>
      <c r="I76" s="5"/>
      <c r="J76" s="94"/>
      <c r="K76" s="93"/>
      <c r="L76" s="93"/>
      <c r="M76" s="92"/>
      <c r="N76" s="92"/>
      <c r="V76" s="86"/>
      <c r="W76" s="307"/>
      <c r="X76" s="498"/>
      <c r="Y76" s="528"/>
    </row>
    <row r="77" spans="1:26" x14ac:dyDescent="0.2">
      <c r="A77" s="107"/>
      <c r="B77" s="106" t="s">
        <v>490</v>
      </c>
      <c r="C77" s="83"/>
      <c r="D77" s="153"/>
      <c r="E77" s="83"/>
      <c r="F77" s="152"/>
      <c r="G77" s="188"/>
      <c r="H77" s="105"/>
      <c r="I77" s="105" t="s">
        <v>79</v>
      </c>
      <c r="J77" s="104"/>
      <c r="K77" s="103">
        <f>SUM(K78:K82)</f>
        <v>0</v>
      </c>
      <c r="L77" s="103">
        <f>SUM(L78:L82)</f>
        <v>0</v>
      </c>
      <c r="M77" s="158">
        <f>SUM(M78:M82)</f>
        <v>0</v>
      </c>
      <c r="N77" s="158">
        <f>SUM(N78:N82)</f>
        <v>0</v>
      </c>
      <c r="O77" s="110"/>
      <c r="V77" s="86"/>
      <c r="W77" s="307"/>
      <c r="X77" s="498"/>
      <c r="Y77" s="528"/>
    </row>
    <row r="78" spans="1:26" x14ac:dyDescent="0.2">
      <c r="A78" s="12">
        <v>1300</v>
      </c>
      <c r="B78" s="9" t="s">
        <v>489</v>
      </c>
      <c r="C78" s="18"/>
      <c r="D78" s="23"/>
      <c r="E78" s="18"/>
      <c r="F78" s="24"/>
      <c r="H78" s="5"/>
      <c r="I78" s="5"/>
      <c r="J78" s="96"/>
      <c r="K78" s="95"/>
      <c r="L78" s="95"/>
      <c r="M78" s="92">
        <f>K78+L78</f>
        <v>0</v>
      </c>
      <c r="N78" s="95"/>
      <c r="V78" s="86"/>
      <c r="W78" s="307"/>
      <c r="X78" s="498"/>
      <c r="Y78" s="528"/>
    </row>
    <row r="79" spans="1:26" x14ac:dyDescent="0.2">
      <c r="A79" s="12">
        <f>A78+1</f>
        <v>1301</v>
      </c>
      <c r="B79" s="9" t="s">
        <v>488</v>
      </c>
      <c r="C79" s="18"/>
      <c r="D79" s="23"/>
      <c r="E79" s="18"/>
      <c r="F79" s="24"/>
      <c r="H79" s="5"/>
      <c r="I79" s="5"/>
      <c r="J79" s="96"/>
      <c r="K79" s="95"/>
      <c r="L79" s="95"/>
      <c r="M79" s="92">
        <f>K79+L79</f>
        <v>0</v>
      </c>
      <c r="N79" s="95"/>
      <c r="V79" s="86"/>
      <c r="W79" s="307"/>
      <c r="X79" s="498"/>
      <c r="Y79" s="528"/>
    </row>
    <row r="80" spans="1:26" x14ac:dyDescent="0.2">
      <c r="A80" s="12">
        <f>A79+1</f>
        <v>1302</v>
      </c>
      <c r="B80" s="9" t="s">
        <v>487</v>
      </c>
      <c r="C80" s="18"/>
      <c r="D80" s="23"/>
      <c r="E80" s="18"/>
      <c r="F80" s="24"/>
      <c r="H80" s="5"/>
      <c r="I80" s="5"/>
      <c r="J80" s="96"/>
      <c r="K80" s="95"/>
      <c r="L80" s="95"/>
      <c r="M80" s="92">
        <f>K80+L80</f>
        <v>0</v>
      </c>
      <c r="N80" s="95"/>
      <c r="V80" s="86"/>
      <c r="W80" s="307"/>
      <c r="X80" s="498"/>
    </row>
    <row r="81" spans="1:24" x14ac:dyDescent="0.2">
      <c r="A81" s="12">
        <f>A80+1</f>
        <v>1303</v>
      </c>
      <c r="C81" s="18"/>
      <c r="D81" s="23"/>
      <c r="E81" s="18"/>
      <c r="F81" s="24"/>
      <c r="H81" s="5"/>
      <c r="I81" s="5"/>
      <c r="J81" s="96"/>
      <c r="K81" s="95"/>
      <c r="L81" s="95"/>
      <c r="M81" s="92">
        <f>K81+L81</f>
        <v>0</v>
      </c>
      <c r="N81" s="95"/>
      <c r="V81" s="86"/>
      <c r="W81" s="307"/>
      <c r="X81" s="498"/>
    </row>
    <row r="82" spans="1:24" x14ac:dyDescent="0.2">
      <c r="C82" s="18"/>
      <c r="D82" s="23"/>
      <c r="E82" s="18"/>
      <c r="F82" s="24"/>
      <c r="H82" s="5"/>
      <c r="I82" s="5"/>
      <c r="J82" s="94"/>
      <c r="K82" s="93"/>
      <c r="L82" s="93"/>
      <c r="M82" s="92"/>
      <c r="N82" s="92"/>
      <c r="V82" s="86"/>
      <c r="W82" s="307"/>
      <c r="X82" s="498"/>
    </row>
    <row r="83" spans="1:24" x14ac:dyDescent="0.2">
      <c r="B83" s="106" t="s">
        <v>486</v>
      </c>
      <c r="C83" s="83"/>
      <c r="D83" s="153"/>
      <c r="E83" s="83"/>
      <c r="F83" s="152"/>
      <c r="G83" s="188"/>
      <c r="H83" s="105"/>
      <c r="I83" s="105" t="s">
        <v>79</v>
      </c>
      <c r="J83" s="104"/>
      <c r="K83" s="103">
        <f>SUM(K84:K88)</f>
        <v>0</v>
      </c>
      <c r="L83" s="103">
        <f>SUM(L84:L88)</f>
        <v>0</v>
      </c>
      <c r="M83" s="158">
        <f>SUM(M84:M88)</f>
        <v>0</v>
      </c>
      <c r="N83" s="158">
        <f>SUM(N84:N88)</f>
        <v>0</v>
      </c>
      <c r="O83" s="110"/>
      <c r="V83" s="86"/>
      <c r="W83" s="307"/>
      <c r="X83" s="498"/>
    </row>
    <row r="84" spans="1:24" x14ac:dyDescent="0.2">
      <c r="A84" s="12">
        <v>1400</v>
      </c>
      <c r="B84" s="9" t="s">
        <v>485</v>
      </c>
      <c r="C84" s="18"/>
      <c r="D84" s="23"/>
      <c r="E84" s="13" t="s">
        <v>484</v>
      </c>
      <c r="H84" s="5"/>
      <c r="I84" s="5"/>
      <c r="J84" s="96"/>
      <c r="K84" s="95"/>
      <c r="L84" s="95"/>
      <c r="M84" s="92">
        <f>K84+L84</f>
        <v>0</v>
      </c>
      <c r="N84" s="95"/>
      <c r="V84" s="86"/>
      <c r="W84" s="307"/>
      <c r="X84" s="498"/>
    </row>
    <row r="85" spans="1:24" x14ac:dyDescent="0.2">
      <c r="A85" s="12">
        <f>A84+1</f>
        <v>1401</v>
      </c>
      <c r="B85" s="9" t="s">
        <v>483</v>
      </c>
      <c r="C85" s="18"/>
      <c r="D85" s="23"/>
      <c r="E85" s="39"/>
      <c r="F85" s="24"/>
      <c r="H85" s="5"/>
      <c r="I85" s="5"/>
      <c r="J85" s="96"/>
      <c r="K85" s="95"/>
      <c r="L85" s="95"/>
      <c r="M85" s="92">
        <f>K85+L85</f>
        <v>0</v>
      </c>
      <c r="N85" s="95"/>
      <c r="V85" s="86"/>
      <c r="W85" s="307"/>
      <c r="X85" s="498"/>
    </row>
    <row r="86" spans="1:24" x14ac:dyDescent="0.2">
      <c r="A86" s="12">
        <f>A85+1</f>
        <v>1402</v>
      </c>
      <c r="B86" s="9" t="s">
        <v>482</v>
      </c>
      <c r="C86" s="18"/>
      <c r="D86" s="23"/>
      <c r="E86" s="39"/>
      <c r="F86" s="24"/>
      <c r="H86" s="5"/>
      <c r="I86" s="5"/>
      <c r="J86" s="96"/>
      <c r="K86" s="95"/>
      <c r="L86" s="95"/>
      <c r="M86" s="92">
        <f>K86+L86</f>
        <v>0</v>
      </c>
      <c r="N86" s="95"/>
      <c r="V86" s="86"/>
      <c r="W86" s="307"/>
      <c r="X86" s="498"/>
    </row>
    <row r="87" spans="1:24" x14ac:dyDescent="0.2">
      <c r="A87" s="12">
        <f>A86+1</f>
        <v>1403</v>
      </c>
      <c r="C87" s="18"/>
      <c r="D87" s="23"/>
      <c r="E87" s="39"/>
      <c r="F87" s="24"/>
      <c r="H87" s="5"/>
      <c r="I87" s="5"/>
      <c r="J87" s="96"/>
      <c r="K87" s="95"/>
      <c r="L87" s="95"/>
      <c r="M87" s="92">
        <f>K87+L87</f>
        <v>0</v>
      </c>
      <c r="N87" s="95"/>
      <c r="V87" s="86"/>
      <c r="W87" s="307"/>
      <c r="X87" s="498"/>
    </row>
    <row r="88" spans="1:24" x14ac:dyDescent="0.2">
      <c r="C88" s="18"/>
      <c r="D88" s="23"/>
      <c r="E88" s="18"/>
      <c r="F88" s="24"/>
      <c r="H88" s="5"/>
      <c r="I88" s="5"/>
      <c r="J88" s="94"/>
      <c r="K88" s="93"/>
      <c r="L88" s="93"/>
      <c r="M88" s="92"/>
      <c r="N88" s="92"/>
      <c r="V88" s="86"/>
      <c r="W88" s="307"/>
      <c r="X88" s="498"/>
    </row>
    <row r="89" spans="1:24" x14ac:dyDescent="0.2">
      <c r="B89" s="106" t="s">
        <v>481</v>
      </c>
      <c r="C89" s="83"/>
      <c r="D89" s="153"/>
      <c r="E89" s="83"/>
      <c r="F89" s="152"/>
      <c r="G89" s="188"/>
      <c r="H89" s="105"/>
      <c r="I89" s="105" t="s">
        <v>79</v>
      </c>
      <c r="J89" s="104"/>
      <c r="K89" s="103">
        <f>SUM(K90:K96)</f>
        <v>0</v>
      </c>
      <c r="L89" s="103">
        <f>SUM(L90:L96)</f>
        <v>0</v>
      </c>
      <c r="M89" s="158">
        <f>SUM(M90:M96)</f>
        <v>0</v>
      </c>
      <c r="N89" s="158">
        <f>SUM(N90:N96)</f>
        <v>0</v>
      </c>
      <c r="O89" s="110"/>
      <c r="V89" s="86"/>
      <c r="W89" s="307"/>
      <c r="X89" s="498"/>
    </row>
    <row r="90" spans="1:24" x14ac:dyDescent="0.2">
      <c r="A90" s="12">
        <v>1500</v>
      </c>
      <c r="B90" s="9" t="s">
        <v>480</v>
      </c>
      <c r="C90" s="18"/>
      <c r="D90" s="23"/>
      <c r="E90" s="18"/>
      <c r="F90" s="24"/>
      <c r="H90" s="5"/>
      <c r="I90" s="5"/>
      <c r="J90" s="96"/>
      <c r="K90" s="95"/>
      <c r="L90" s="95"/>
      <c r="M90" s="92">
        <f t="shared" ref="M90:M95" si="2">K90+L90</f>
        <v>0</v>
      </c>
      <c r="N90" s="95"/>
      <c r="V90" s="86"/>
      <c r="W90" s="307"/>
      <c r="X90" s="498"/>
    </row>
    <row r="91" spans="1:24" x14ac:dyDescent="0.2">
      <c r="A91" s="12">
        <f>A90+1</f>
        <v>1501</v>
      </c>
      <c r="B91" s="9" t="s">
        <v>479</v>
      </c>
      <c r="C91" s="18"/>
      <c r="D91" s="23"/>
      <c r="E91" s="18"/>
      <c r="F91" s="24"/>
      <c r="H91" s="5"/>
      <c r="I91" s="5"/>
      <c r="J91" s="96"/>
      <c r="K91" s="95"/>
      <c r="L91" s="95"/>
      <c r="M91" s="92">
        <f t="shared" si="2"/>
        <v>0</v>
      </c>
      <c r="N91" s="95"/>
      <c r="V91" s="86"/>
      <c r="W91" s="307"/>
      <c r="X91" s="498"/>
    </row>
    <row r="92" spans="1:24" x14ac:dyDescent="0.2">
      <c r="A92" s="12">
        <f>A91+1</f>
        <v>1502</v>
      </c>
      <c r="B92" s="9" t="s">
        <v>478</v>
      </c>
      <c r="C92" s="18"/>
      <c r="D92" s="23"/>
      <c r="E92" s="18"/>
      <c r="F92" s="24"/>
      <c r="H92" s="5"/>
      <c r="I92" s="5"/>
      <c r="J92" s="96"/>
      <c r="K92" s="95"/>
      <c r="L92" s="95"/>
      <c r="M92" s="92">
        <f t="shared" si="2"/>
        <v>0</v>
      </c>
      <c r="N92" s="95"/>
      <c r="V92" s="86"/>
      <c r="W92" s="307"/>
      <c r="X92" s="498"/>
    </row>
    <row r="93" spans="1:24" x14ac:dyDescent="0.2">
      <c r="A93" s="12">
        <f>A92+1</f>
        <v>1503</v>
      </c>
      <c r="B93" t="s">
        <v>477</v>
      </c>
      <c r="C93" s="18"/>
      <c r="D93" s="23"/>
      <c r="E93" s="18"/>
      <c r="F93" s="24"/>
      <c r="H93" s="5"/>
      <c r="I93" s="5"/>
      <c r="J93" s="96"/>
      <c r="K93" s="95"/>
      <c r="L93" s="95"/>
      <c r="M93" s="92">
        <f t="shared" si="2"/>
        <v>0</v>
      </c>
      <c r="N93" s="95"/>
      <c r="V93" s="86"/>
      <c r="W93" s="307"/>
      <c r="X93" s="498"/>
    </row>
    <row r="94" spans="1:24" x14ac:dyDescent="0.2">
      <c r="A94" s="12">
        <f>A93+1</f>
        <v>1504</v>
      </c>
      <c r="B94" s="9" t="s">
        <v>476</v>
      </c>
      <c r="C94" s="18"/>
      <c r="D94" s="23"/>
      <c r="E94" s="18"/>
      <c r="F94" s="24"/>
      <c r="H94" s="5"/>
      <c r="I94" s="5"/>
      <c r="J94" s="96"/>
      <c r="K94" s="95"/>
      <c r="L94" s="95"/>
      <c r="M94" s="92">
        <f t="shared" si="2"/>
        <v>0</v>
      </c>
      <c r="N94" s="95"/>
      <c r="V94" s="86"/>
      <c r="W94" s="307"/>
      <c r="X94" s="498"/>
    </row>
    <row r="95" spans="1:24" x14ac:dyDescent="0.2">
      <c r="A95" s="12">
        <f>A94+1</f>
        <v>1505</v>
      </c>
      <c r="C95" s="18"/>
      <c r="D95" s="23"/>
      <c r="E95" s="18"/>
      <c r="F95" s="24"/>
      <c r="H95" s="5"/>
      <c r="I95" s="5"/>
      <c r="J95" s="96"/>
      <c r="K95" s="95"/>
      <c r="L95" s="95"/>
      <c r="M95" s="92">
        <f t="shared" si="2"/>
        <v>0</v>
      </c>
      <c r="N95" s="95"/>
      <c r="V95" s="86"/>
      <c r="W95" s="307"/>
      <c r="X95" s="498"/>
    </row>
    <row r="96" spans="1:24" x14ac:dyDescent="0.2">
      <c r="C96" s="18"/>
      <c r="D96" s="23"/>
      <c r="E96" s="18"/>
      <c r="F96" s="24"/>
      <c r="H96" s="5"/>
      <c r="I96" s="5"/>
      <c r="J96" s="94"/>
      <c r="K96" s="93"/>
      <c r="L96" s="93"/>
      <c r="M96" s="92"/>
      <c r="N96" s="92"/>
      <c r="V96" s="86"/>
      <c r="W96" s="307"/>
      <c r="X96" s="498"/>
    </row>
    <row r="97" spans="1:29" x14ac:dyDescent="0.2">
      <c r="B97" s="106" t="s">
        <v>475</v>
      </c>
      <c r="C97" s="83"/>
      <c r="D97" s="153"/>
      <c r="E97" s="83"/>
      <c r="F97" s="152"/>
      <c r="G97" s="188"/>
      <c r="H97" s="105"/>
      <c r="I97" s="105" t="s">
        <v>79</v>
      </c>
      <c r="J97" s="104"/>
      <c r="K97" s="103">
        <f>SUM(K98:K101)</f>
        <v>0</v>
      </c>
      <c r="L97" s="103">
        <f>SUM(L98:L101)</f>
        <v>0</v>
      </c>
      <c r="M97" s="158">
        <f>SUM(M98:M101)</f>
        <v>0</v>
      </c>
      <c r="N97" s="158">
        <f>SUM(N98:N101)</f>
        <v>0</v>
      </c>
      <c r="O97" s="110"/>
      <c r="V97" s="86"/>
      <c r="W97" s="307"/>
      <c r="X97" s="498"/>
    </row>
    <row r="98" spans="1:29" x14ac:dyDescent="0.2">
      <c r="A98" s="12">
        <v>1600</v>
      </c>
      <c r="B98" s="9" t="s">
        <v>474</v>
      </c>
      <c r="C98" s="18"/>
      <c r="D98" s="23"/>
      <c r="E98" s="39"/>
      <c r="F98" s="24"/>
      <c r="H98" s="5"/>
      <c r="I98" s="5"/>
      <c r="J98" s="96"/>
      <c r="K98" s="95"/>
      <c r="L98" s="95"/>
      <c r="M98" s="92">
        <f>K98+L98</f>
        <v>0</v>
      </c>
      <c r="N98" s="95"/>
      <c r="V98" s="86"/>
      <c r="W98" s="307"/>
      <c r="X98" s="498"/>
    </row>
    <row r="99" spans="1:29" x14ac:dyDescent="0.2">
      <c r="A99" s="12">
        <f>A98+1</f>
        <v>1601</v>
      </c>
      <c r="B99" s="9" t="s">
        <v>473</v>
      </c>
      <c r="C99" s="18"/>
      <c r="D99" s="23"/>
      <c r="E99" s="367">
        <v>0</v>
      </c>
      <c r="F99" s="97" t="s">
        <v>466</v>
      </c>
      <c r="G99" s="366">
        <v>0</v>
      </c>
      <c r="H99" s="5" t="s">
        <v>465</v>
      </c>
      <c r="I99" s="5"/>
      <c r="J99" s="96"/>
      <c r="K99" s="95"/>
      <c r="L99" s="254">
        <f>E99*G99</f>
        <v>0</v>
      </c>
      <c r="M99" s="92">
        <f>K99+L99</f>
        <v>0</v>
      </c>
      <c r="N99" s="95"/>
      <c r="V99" s="86"/>
      <c r="W99" s="307"/>
      <c r="X99" s="506" t="s">
        <v>544</v>
      </c>
      <c r="Y99" s="525"/>
      <c r="Z99" s="510"/>
      <c r="AA99" s="190"/>
      <c r="AB99" s="190"/>
      <c r="AC99" s="510"/>
    </row>
    <row r="100" spans="1:29" x14ac:dyDescent="0.2">
      <c r="A100" s="12">
        <f>A99+1</f>
        <v>1602</v>
      </c>
      <c r="C100" s="18"/>
      <c r="D100" s="23"/>
      <c r="E100" s="2"/>
      <c r="F100" s="97"/>
      <c r="G100" s="281"/>
      <c r="H100" s="5"/>
      <c r="I100" s="5"/>
      <c r="J100" s="96"/>
      <c r="K100" s="95"/>
      <c r="L100" s="95"/>
      <c r="M100" s="92">
        <f>K100+L100</f>
        <v>0</v>
      </c>
      <c r="N100" s="95"/>
      <c r="V100" s="86"/>
      <c r="W100" s="307"/>
      <c r="X100" s="498"/>
    </row>
    <row r="101" spans="1:29" x14ac:dyDescent="0.2">
      <c r="C101" s="18"/>
      <c r="D101" s="23"/>
      <c r="E101" s="18"/>
      <c r="F101" s="24"/>
      <c r="H101" s="5"/>
      <c r="I101" s="5"/>
      <c r="J101" s="94"/>
      <c r="K101" s="93"/>
      <c r="L101" s="93"/>
      <c r="M101" s="92"/>
      <c r="N101" s="92"/>
      <c r="V101" s="86"/>
      <c r="W101" s="307"/>
      <c r="X101" s="498"/>
    </row>
    <row r="102" spans="1:29" x14ac:dyDescent="0.2">
      <c r="B102" s="106" t="s">
        <v>472</v>
      </c>
      <c r="C102" s="83"/>
      <c r="D102" s="153"/>
      <c r="E102" s="83"/>
      <c r="F102" s="152"/>
      <c r="G102" s="188"/>
      <c r="H102" s="105"/>
      <c r="I102" s="105" t="s">
        <v>79</v>
      </c>
      <c r="J102" s="104"/>
      <c r="K102" s="103">
        <f>SUM(K103:K109)</f>
        <v>0</v>
      </c>
      <c r="L102" s="103">
        <f>SUM(L103:L109)</f>
        <v>0</v>
      </c>
      <c r="M102" s="158">
        <f>SUM(M103:M109)</f>
        <v>0</v>
      </c>
      <c r="N102" s="158">
        <f>SUM(N103:N109)</f>
        <v>0</v>
      </c>
      <c r="O102" s="110"/>
      <c r="V102" s="86"/>
      <c r="W102" s="307"/>
    </row>
    <row r="103" spans="1:29" x14ac:dyDescent="0.2">
      <c r="A103" s="12">
        <v>1700</v>
      </c>
      <c r="B103" s="9" t="s">
        <v>471</v>
      </c>
      <c r="C103" s="18"/>
      <c r="D103" s="23"/>
      <c r="E103" s="9"/>
      <c r="F103" s="24"/>
      <c r="H103" s="5"/>
      <c r="I103" s="5"/>
      <c r="J103" s="96"/>
      <c r="K103" s="95"/>
      <c r="L103" s="95"/>
      <c r="M103" s="92">
        <f t="shared" ref="M103:M108" si="3">K103+L103</f>
        <v>0</v>
      </c>
      <c r="N103" s="95"/>
      <c r="V103" s="86"/>
      <c r="W103" s="307"/>
      <c r="X103" s="529"/>
    </row>
    <row r="104" spans="1:29" x14ac:dyDescent="0.2">
      <c r="A104" s="12">
        <f>A103+1</f>
        <v>1701</v>
      </c>
      <c r="B104" s="9" t="s">
        <v>470</v>
      </c>
      <c r="C104" s="18"/>
      <c r="D104" s="23"/>
      <c r="E104" s="9"/>
      <c r="H104" s="5"/>
      <c r="I104" s="5"/>
      <c r="J104" s="96"/>
      <c r="K104" s="95"/>
      <c r="L104" s="95"/>
      <c r="M104" s="92">
        <f t="shared" si="3"/>
        <v>0</v>
      </c>
      <c r="N104" s="95"/>
      <c r="X104" s="529"/>
      <c r="Z104" s="7"/>
    </row>
    <row r="105" spans="1:29" x14ac:dyDescent="0.2">
      <c r="A105" s="12">
        <f>A104+1</f>
        <v>1702</v>
      </c>
      <c r="B105" s="9" t="s">
        <v>469</v>
      </c>
      <c r="C105" s="18"/>
      <c r="D105" s="23"/>
      <c r="E105" s="39"/>
      <c r="H105" s="5"/>
      <c r="I105" s="5"/>
      <c r="J105" s="96"/>
      <c r="K105" s="95"/>
      <c r="L105" s="95"/>
      <c r="M105" s="92">
        <f t="shared" si="3"/>
        <v>0</v>
      </c>
      <c r="N105" s="95"/>
      <c r="X105" s="506" t="s">
        <v>545</v>
      </c>
      <c r="Y105" s="525"/>
      <c r="Z105" s="530"/>
      <c r="AA105" s="190"/>
      <c r="AB105" s="190"/>
      <c r="AC105" s="510"/>
    </row>
    <row r="106" spans="1:29" x14ac:dyDescent="0.2">
      <c r="A106" s="12">
        <f>A105+1</f>
        <v>1703</v>
      </c>
      <c r="B106" s="9" t="s">
        <v>468</v>
      </c>
      <c r="C106" s="18"/>
      <c r="D106" s="23"/>
      <c r="E106" s="18"/>
      <c r="H106" s="5"/>
      <c r="I106" s="5"/>
      <c r="J106" s="96"/>
      <c r="K106" s="95"/>
      <c r="L106" s="95"/>
      <c r="M106" s="92">
        <f t="shared" si="3"/>
        <v>0</v>
      </c>
      <c r="N106" s="95"/>
      <c r="X106" s="506" t="s">
        <v>546</v>
      </c>
      <c r="Y106" s="525"/>
      <c r="Z106" s="510"/>
      <c r="AA106" s="190"/>
      <c r="AB106" s="190"/>
      <c r="AC106" s="510"/>
    </row>
    <row r="107" spans="1:29" x14ac:dyDescent="0.2">
      <c r="A107" s="12">
        <f>A106+1</f>
        <v>1704</v>
      </c>
      <c r="B107" s="9" t="s">
        <v>467</v>
      </c>
      <c r="C107" s="18"/>
      <c r="D107" s="23"/>
      <c r="E107" s="367">
        <v>0</v>
      </c>
      <c r="F107" s="97" t="s">
        <v>466</v>
      </c>
      <c r="G107" s="366">
        <v>0</v>
      </c>
      <c r="H107" s="5" t="s">
        <v>465</v>
      </c>
      <c r="I107" s="5"/>
      <c r="J107" s="96"/>
      <c r="K107" s="95"/>
      <c r="L107" s="254">
        <f>E107*G107</f>
        <v>0</v>
      </c>
      <c r="M107" s="92">
        <f t="shared" si="3"/>
        <v>0</v>
      </c>
      <c r="N107" s="95"/>
      <c r="X107" s="506" t="s">
        <v>547</v>
      </c>
      <c r="Y107" s="525"/>
      <c r="Z107" s="510"/>
      <c r="AA107" s="190"/>
      <c r="AB107" s="190"/>
      <c r="AC107" s="510"/>
    </row>
    <row r="108" spans="1:29" x14ac:dyDescent="0.2">
      <c r="A108" s="12">
        <f>A107+1</f>
        <v>1705</v>
      </c>
      <c r="C108" s="18"/>
      <c r="D108" s="23"/>
      <c r="E108" s="18"/>
      <c r="F108" s="97"/>
      <c r="G108" s="281"/>
      <c r="H108" s="5"/>
      <c r="I108" s="5"/>
      <c r="J108" s="96"/>
      <c r="K108" s="95"/>
      <c r="L108" s="95"/>
      <c r="M108" s="92">
        <f t="shared" si="3"/>
        <v>0</v>
      </c>
      <c r="N108" s="95"/>
      <c r="X108" s="498"/>
    </row>
    <row r="109" spans="1:29" x14ac:dyDescent="0.2">
      <c r="A109" s="107"/>
      <c r="B109" s="72"/>
      <c r="C109" s="18"/>
      <c r="D109" s="23"/>
      <c r="E109" s="18"/>
      <c r="H109" s="5"/>
      <c r="I109" s="5"/>
      <c r="J109" s="94"/>
      <c r="K109" s="93"/>
      <c r="L109" s="93"/>
      <c r="M109" s="92"/>
      <c r="N109" s="92"/>
      <c r="X109" s="498"/>
    </row>
    <row r="110" spans="1:29" ht="17" thickBot="1" x14ac:dyDescent="0.25">
      <c r="A110" s="107"/>
      <c r="B110" s="72"/>
      <c r="C110" s="267"/>
      <c r="D110" s="365"/>
      <c r="E110" s="364"/>
      <c r="F110" s="90"/>
      <c r="G110" s="90"/>
      <c r="H110" s="274"/>
      <c r="I110" s="274" t="s">
        <v>464</v>
      </c>
      <c r="J110" s="363"/>
      <c r="K110" s="213">
        <f>K62+K71+K77+K83+K89+K97+K102</f>
        <v>0</v>
      </c>
      <c r="L110" s="213">
        <f>L62+L71+L77+L83+L89+L97+L102</f>
        <v>0</v>
      </c>
      <c r="M110" s="213">
        <f>M62+M71+M77+M83+M89+M97+M102</f>
        <v>0</v>
      </c>
      <c r="N110" s="213">
        <f>N62+N71+N77+N83+N89+N97+N102</f>
        <v>0</v>
      </c>
      <c r="Q110" s="101"/>
      <c r="R110" s="101"/>
      <c r="S110" s="101"/>
      <c r="T110" s="101"/>
      <c r="U110" s="101"/>
      <c r="V110" s="187"/>
      <c r="W110" s="415"/>
      <c r="X110" s="531" t="s">
        <v>548</v>
      </c>
      <c r="Y110" s="532"/>
      <c r="Z110" s="533"/>
      <c r="AA110" s="534"/>
      <c r="AB110" s="534"/>
      <c r="AC110" s="533"/>
    </row>
    <row r="111" spans="1:29" ht="17" thickBot="1" x14ac:dyDescent="0.25">
      <c r="A111" s="212"/>
      <c r="B111" s="211"/>
      <c r="C111" s="209"/>
      <c r="D111" s="210"/>
      <c r="E111" s="209"/>
      <c r="F111" s="147"/>
      <c r="G111" s="147"/>
      <c r="H111" s="208"/>
      <c r="I111" s="208"/>
      <c r="J111" s="310"/>
      <c r="K111" s="362"/>
      <c r="L111" s="362"/>
      <c r="M111" s="139"/>
      <c r="N111" s="362"/>
      <c r="Q111" s="101"/>
      <c r="R111" s="101"/>
      <c r="S111" s="101"/>
      <c r="T111" s="101"/>
      <c r="U111" s="101"/>
      <c r="V111" s="187"/>
      <c r="W111" s="415"/>
      <c r="X111" s="531"/>
      <c r="Y111" s="532"/>
      <c r="Z111" s="533"/>
      <c r="AA111" s="534"/>
      <c r="AB111" s="534"/>
      <c r="AC111" s="533"/>
    </row>
    <row r="112" spans="1:29" x14ac:dyDescent="0.2">
      <c r="C112" s="18"/>
      <c r="D112" s="23"/>
      <c r="E112" s="18"/>
      <c r="I112" s="308"/>
      <c r="J112" s="361"/>
      <c r="K112" s="360"/>
      <c r="L112" s="360"/>
      <c r="M112" s="308"/>
      <c r="N112" s="308"/>
      <c r="P112" s="282"/>
      <c r="Q112" s="359"/>
      <c r="R112" s="121"/>
      <c r="S112" s="535"/>
      <c r="T112" s="9"/>
      <c r="U112" s="9"/>
      <c r="V112" s="9"/>
      <c r="W112" s="97"/>
      <c r="X112" s="536" t="s">
        <v>549</v>
      </c>
      <c r="Y112" s="537"/>
      <c r="Z112" s="537"/>
      <c r="AA112" s="538"/>
      <c r="AB112" s="538"/>
      <c r="AC112" s="537"/>
    </row>
    <row r="113" spans="1:29" ht="40" x14ac:dyDescent="0.2">
      <c r="A113" s="107" t="s">
        <v>463</v>
      </c>
      <c r="B113" s="72" t="s">
        <v>462</v>
      </c>
      <c r="C113" s="39"/>
      <c r="D113" s="23"/>
      <c r="E113" s="18"/>
      <c r="G113" s="334"/>
      <c r="H113" s="9"/>
      <c r="I113" s="9"/>
      <c r="J113" s="135"/>
      <c r="K113" s="134" t="s">
        <v>38</v>
      </c>
      <c r="L113" s="133" t="s">
        <v>37</v>
      </c>
      <c r="M113" s="132" t="s">
        <v>36</v>
      </c>
      <c r="N113" s="131" t="s">
        <v>520</v>
      </c>
      <c r="P113" s="282"/>
      <c r="Q113" s="334"/>
      <c r="R113" s="334"/>
      <c r="S113" s="72"/>
      <c r="T113" s="9"/>
      <c r="U113" s="9"/>
      <c r="V113" s="9"/>
      <c r="W113" s="97"/>
      <c r="X113" s="539" t="s">
        <v>550</v>
      </c>
      <c r="Y113" s="510"/>
      <c r="Z113" s="510"/>
      <c r="AA113" s="190"/>
      <c r="AB113" s="190"/>
      <c r="AC113" s="510"/>
    </row>
    <row r="114" spans="1:29" x14ac:dyDescent="0.2">
      <c r="A114" s="9"/>
      <c r="B114" s="355" t="s">
        <v>461</v>
      </c>
      <c r="C114" s="49"/>
      <c r="D114" s="82"/>
      <c r="E114" s="49"/>
      <c r="F114" s="48"/>
      <c r="G114" s="82"/>
      <c r="H114" s="105"/>
      <c r="I114" s="105" t="s">
        <v>79</v>
      </c>
      <c r="J114" s="243"/>
      <c r="K114" s="149">
        <f>SUM(K115:K119)</f>
        <v>0</v>
      </c>
      <c r="L114" s="149">
        <f>SUM(L115:L119)</f>
        <v>0</v>
      </c>
      <c r="M114" s="255">
        <f>SUM(M115:M119)</f>
        <v>0</v>
      </c>
      <c r="N114" s="255">
        <f>SUM(N115:N119)</f>
        <v>0</v>
      </c>
      <c r="O114" s="110"/>
      <c r="P114" s="282"/>
      <c r="Q114" s="359"/>
      <c r="R114" s="121"/>
      <c r="S114" s="535"/>
      <c r="T114" s="9"/>
      <c r="U114" s="9"/>
      <c r="V114" s="540"/>
      <c r="W114" s="97"/>
      <c r="X114" s="541" t="s">
        <v>551</v>
      </c>
      <c r="Y114" s="526"/>
      <c r="Z114" s="242"/>
      <c r="AA114" s="527"/>
      <c r="AB114" s="527"/>
      <c r="AC114" s="242"/>
    </row>
    <row r="115" spans="1:29" x14ac:dyDescent="0.2">
      <c r="A115" s="9"/>
      <c r="C115" s="9"/>
      <c r="D115" s="9"/>
      <c r="E115" s="9"/>
      <c r="G115" s="9"/>
      <c r="H115" s="9"/>
      <c r="I115" s="9"/>
      <c r="J115" s="9"/>
      <c r="K115" s="95"/>
      <c r="L115" s="95"/>
      <c r="M115" s="92"/>
      <c r="N115" s="92"/>
      <c r="O115" s="9"/>
      <c r="P115" s="292" t="s">
        <v>354</v>
      </c>
      <c r="Q115" s="291" t="s">
        <v>353</v>
      </c>
      <c r="R115" s="542" t="s">
        <v>552</v>
      </c>
      <c r="S115" s="543" t="s">
        <v>553</v>
      </c>
      <c r="T115" s="544" t="s">
        <v>554</v>
      </c>
      <c r="U115" s="545" t="s">
        <v>555</v>
      </c>
      <c r="V115" s="546" t="s">
        <v>556</v>
      </c>
      <c r="W115" s="547" t="s">
        <v>557</v>
      </c>
      <c r="X115" s="548" t="s">
        <v>558</v>
      </c>
      <c r="Y115" s="549"/>
      <c r="Z115" s="550"/>
      <c r="AA115" s="551"/>
      <c r="AB115" s="551"/>
      <c r="AC115" s="550"/>
    </row>
    <row r="116" spans="1:29" x14ac:dyDescent="0.2">
      <c r="A116" s="12">
        <v>2100</v>
      </c>
      <c r="B116" s="9" t="s">
        <v>460</v>
      </c>
      <c r="C116" s="121"/>
      <c r="D116" s="75"/>
      <c r="E116" s="121"/>
      <c r="F116" s="7"/>
      <c r="G116" s="97"/>
      <c r="H116" s="14"/>
      <c r="I116" s="358"/>
      <c r="J116" s="96"/>
      <c r="K116" s="95"/>
      <c r="L116" s="95"/>
      <c r="M116" s="92">
        <f>K116+L116</f>
        <v>0</v>
      </c>
      <c r="N116" s="92"/>
      <c r="O116" s="357" t="s">
        <v>361</v>
      </c>
      <c r="P116" s="356"/>
      <c r="Q116" s="1">
        <f>$X$121</f>
        <v>0</v>
      </c>
      <c r="R116" s="1">
        <f>$X$122</f>
        <v>0</v>
      </c>
      <c r="S116" s="1">
        <f>$X$123</f>
        <v>0</v>
      </c>
      <c r="T116" s="1">
        <f>$X$124</f>
        <v>0</v>
      </c>
      <c r="V116" s="7">
        <v>0</v>
      </c>
      <c r="W116" s="164">
        <f>U116*V116</f>
        <v>0</v>
      </c>
      <c r="X116" s="552" t="s">
        <v>559</v>
      </c>
      <c r="Y116" s="553"/>
      <c r="Z116" s="554"/>
      <c r="AA116" s="553"/>
      <c r="AB116" s="553"/>
      <c r="AC116" s="554"/>
    </row>
    <row r="117" spans="1:29" x14ac:dyDescent="0.2">
      <c r="A117" s="12">
        <f>A116+1</f>
        <v>2101</v>
      </c>
      <c r="B117" s="9" t="s">
        <v>459</v>
      </c>
      <c r="C117" s="18"/>
      <c r="D117" s="23"/>
      <c r="E117" s="18"/>
      <c r="F117" s="240"/>
      <c r="G117" s="97"/>
      <c r="H117" s="14"/>
      <c r="I117" s="358"/>
      <c r="J117" s="96"/>
      <c r="K117" s="95"/>
      <c r="L117" s="95"/>
      <c r="M117" s="92">
        <f>K117+L117</f>
        <v>0</v>
      </c>
      <c r="N117" s="92"/>
      <c r="O117" s="357" t="s">
        <v>361</v>
      </c>
      <c r="P117" s="356"/>
      <c r="W117" s="164">
        <f>U117*V117</f>
        <v>0</v>
      </c>
      <c r="X117" s="555" t="s">
        <v>560</v>
      </c>
      <c r="Y117" s="532"/>
      <c r="Z117" s="533"/>
      <c r="AA117" s="534"/>
      <c r="AB117" s="534"/>
      <c r="AC117" s="533"/>
    </row>
    <row r="118" spans="1:29" x14ac:dyDescent="0.2">
      <c r="A118" s="12">
        <f>A117+1</f>
        <v>2102</v>
      </c>
      <c r="C118" s="18"/>
      <c r="D118" s="23"/>
      <c r="E118" s="18"/>
      <c r="F118" s="7"/>
      <c r="G118" s="97"/>
      <c r="H118" s="14"/>
      <c r="I118" s="4"/>
      <c r="J118" s="96"/>
      <c r="K118" s="95"/>
      <c r="L118" s="95"/>
      <c r="M118" s="92">
        <f>K118+L118</f>
        <v>0</v>
      </c>
      <c r="N118" s="92"/>
      <c r="O118" s="357" t="s">
        <v>361</v>
      </c>
      <c r="P118" s="356"/>
      <c r="W118" s="164">
        <f>U118*V118</f>
        <v>0</v>
      </c>
      <c r="X118" s="556" t="s">
        <v>561</v>
      </c>
      <c r="Y118" s="9"/>
      <c r="AA118" s="9"/>
      <c r="AB118" s="9"/>
    </row>
    <row r="119" spans="1:29" x14ac:dyDescent="0.2">
      <c r="A119" s="9"/>
      <c r="C119" s="9"/>
      <c r="D119" s="9"/>
      <c r="E119" s="9"/>
      <c r="G119" s="9"/>
      <c r="H119" s="9"/>
      <c r="I119" s="9"/>
      <c r="J119" s="9"/>
      <c r="K119" s="95"/>
      <c r="L119" s="95"/>
      <c r="M119" s="92"/>
      <c r="N119" s="95"/>
      <c r="O119" s="9"/>
      <c r="P119" s="332"/>
      <c r="X119" s="557" t="s">
        <v>562</v>
      </c>
      <c r="Y119" s="525"/>
      <c r="Z119" s="510"/>
      <c r="AA119" s="190"/>
      <c r="AB119" s="190"/>
      <c r="AC119" s="510"/>
    </row>
    <row r="120" spans="1:29" x14ac:dyDescent="0.2">
      <c r="A120" s="9"/>
      <c r="B120" s="355" t="s">
        <v>458</v>
      </c>
      <c r="C120" s="49"/>
      <c r="D120" s="82"/>
      <c r="E120" s="49"/>
      <c r="F120" s="48"/>
      <c r="G120" s="82"/>
      <c r="H120" s="105"/>
      <c r="I120" s="105" t="s">
        <v>79</v>
      </c>
      <c r="J120" s="243"/>
      <c r="K120" s="149">
        <f>SUM(K121:K124)</f>
        <v>0</v>
      </c>
      <c r="L120" s="149">
        <f>SUM(L121:L124)</f>
        <v>0</v>
      </c>
      <c r="M120" s="255">
        <f>SUM(M121:M124)</f>
        <v>0</v>
      </c>
      <c r="N120" s="296">
        <f>SUM(N121:N124)</f>
        <v>0</v>
      </c>
      <c r="O120" s="110"/>
      <c r="P120" s="282"/>
      <c r="X120" s="498"/>
    </row>
    <row r="121" spans="1:29" x14ac:dyDescent="0.2">
      <c r="A121" s="107"/>
      <c r="B121" s="72"/>
      <c r="C121" s="121" t="s">
        <v>378</v>
      </c>
      <c r="D121" s="75" t="s">
        <v>377</v>
      </c>
      <c r="E121" s="121" t="s">
        <v>376</v>
      </c>
      <c r="F121" s="317"/>
      <c r="G121" s="23" t="s">
        <v>412</v>
      </c>
      <c r="H121" s="17"/>
      <c r="I121" s="17"/>
      <c r="J121" s="115"/>
      <c r="K121" s="114"/>
      <c r="L121" s="114"/>
      <c r="M121" s="288" t="s">
        <v>355</v>
      </c>
      <c r="N121" s="354"/>
      <c r="P121" s="292" t="s">
        <v>354</v>
      </c>
      <c r="Q121" s="291" t="s">
        <v>353</v>
      </c>
      <c r="R121" s="542" t="s">
        <v>552</v>
      </c>
      <c r="S121" s="543" t="s">
        <v>553</v>
      </c>
      <c r="T121" s="544" t="s">
        <v>554</v>
      </c>
      <c r="U121" s="545" t="s">
        <v>555</v>
      </c>
      <c r="V121" s="546" t="s">
        <v>556</v>
      </c>
      <c r="W121" s="547" t="s">
        <v>557</v>
      </c>
      <c r="X121" s="558"/>
      <c r="Y121" s="537" t="s">
        <v>563</v>
      </c>
      <c r="Z121" s="537"/>
      <c r="AA121" s="538"/>
      <c r="AB121" s="538"/>
      <c r="AC121" s="537"/>
    </row>
    <row r="122" spans="1:29" x14ac:dyDescent="0.2">
      <c r="A122" s="12">
        <v>2200</v>
      </c>
      <c r="B122" s="9" t="s">
        <v>457</v>
      </c>
      <c r="C122" s="156">
        <v>0</v>
      </c>
      <c r="D122" s="156">
        <f>G19</f>
        <v>0</v>
      </c>
      <c r="E122" s="2">
        <v>0</v>
      </c>
      <c r="F122" s="317" t="s">
        <v>456</v>
      </c>
      <c r="G122" s="2">
        <f>C122+D122+E122</f>
        <v>0</v>
      </c>
      <c r="H122" s="14"/>
      <c r="I122" s="15" t="s">
        <v>455</v>
      </c>
      <c r="J122" s="96"/>
      <c r="K122" s="95"/>
      <c r="L122" s="95">
        <v>0</v>
      </c>
      <c r="M122" s="92">
        <f>K122+L122</f>
        <v>0</v>
      </c>
      <c r="N122" s="92"/>
      <c r="O122" s="3" t="s">
        <v>361</v>
      </c>
      <c r="P122" s="282"/>
      <c r="Q122" s="1">
        <f>$X$121</f>
        <v>0</v>
      </c>
      <c r="R122" s="1">
        <f>$X$122</f>
        <v>0</v>
      </c>
      <c r="S122" s="1">
        <f>$X$123</f>
        <v>0</v>
      </c>
      <c r="T122" s="1">
        <f>$X$124</f>
        <v>0</v>
      </c>
      <c r="U122" s="1">
        <v>0</v>
      </c>
      <c r="V122" s="7">
        <v>0</v>
      </c>
      <c r="W122" s="164">
        <f>U122*V122</f>
        <v>0</v>
      </c>
      <c r="X122" s="559"/>
      <c r="Y122" s="510" t="s">
        <v>564</v>
      </c>
      <c r="Z122" s="510"/>
      <c r="AA122" s="190"/>
      <c r="AB122" s="190"/>
      <c r="AC122" s="510"/>
    </row>
    <row r="123" spans="1:29" x14ac:dyDescent="0.2">
      <c r="C123" s="18"/>
      <c r="D123" s="23"/>
      <c r="E123" s="18"/>
      <c r="F123" s="240"/>
      <c r="G123" s="18"/>
      <c r="H123" s="15"/>
      <c r="I123" s="119"/>
      <c r="J123" s="119"/>
      <c r="K123" s="29"/>
      <c r="L123" s="29"/>
      <c r="M123" s="95"/>
      <c r="N123" s="92"/>
      <c r="P123" s="282"/>
      <c r="X123" s="560"/>
      <c r="Y123" s="242" t="s">
        <v>565</v>
      </c>
      <c r="Z123" s="242"/>
      <c r="AA123" s="527"/>
      <c r="AB123" s="527"/>
      <c r="AC123" s="242"/>
    </row>
    <row r="124" spans="1:29" x14ac:dyDescent="0.2">
      <c r="C124" s="18"/>
      <c r="D124" s="23"/>
      <c r="E124" s="18"/>
      <c r="F124" s="240"/>
      <c r="G124" s="18"/>
      <c r="H124" s="15"/>
      <c r="I124" s="119"/>
      <c r="J124" s="119"/>
      <c r="K124" s="321"/>
      <c r="L124" s="321"/>
      <c r="M124" s="108"/>
      <c r="N124" s="108"/>
      <c r="P124" s="282"/>
      <c r="X124" s="561"/>
      <c r="Y124" s="562" t="s">
        <v>566</v>
      </c>
      <c r="Z124" s="563"/>
      <c r="AA124" s="562"/>
      <c r="AB124" s="562"/>
      <c r="AC124" s="563"/>
    </row>
    <row r="125" spans="1:29" x14ac:dyDescent="0.2">
      <c r="B125" s="106" t="s">
        <v>454</v>
      </c>
      <c r="C125" s="83"/>
      <c r="D125" s="153"/>
      <c r="E125" s="83"/>
      <c r="F125" s="320"/>
      <c r="G125" s="83"/>
      <c r="H125" s="105"/>
      <c r="I125" s="105" t="s">
        <v>79</v>
      </c>
      <c r="J125" s="243"/>
      <c r="K125" s="149">
        <f>SUM(K126:K139)</f>
        <v>0</v>
      </c>
      <c r="L125" s="149">
        <f>SUM(L126:L139)</f>
        <v>0</v>
      </c>
      <c r="M125" s="296">
        <f>SUM(M126:M139)</f>
        <v>0</v>
      </c>
      <c r="N125" s="296">
        <f>SUM(N126:N139)</f>
        <v>0</v>
      </c>
      <c r="P125" s="282"/>
      <c r="X125" s="564" t="s">
        <v>567</v>
      </c>
      <c r="Y125" s="9"/>
      <c r="AA125" s="9"/>
      <c r="AB125" s="9"/>
    </row>
    <row r="126" spans="1:29" ht="29" x14ac:dyDescent="0.2">
      <c r="C126" s="353" t="s">
        <v>378</v>
      </c>
      <c r="D126" s="352" t="s">
        <v>377</v>
      </c>
      <c r="E126" s="351" t="s">
        <v>376</v>
      </c>
      <c r="F126" s="7"/>
      <c r="G126" s="220" t="s">
        <v>412</v>
      </c>
      <c r="H126" s="350" t="s">
        <v>375</v>
      </c>
      <c r="I126" s="319" t="s">
        <v>374</v>
      </c>
      <c r="J126" s="115"/>
      <c r="K126" s="114"/>
      <c r="L126" s="114"/>
      <c r="M126" s="288" t="s">
        <v>355</v>
      </c>
      <c r="N126" s="288"/>
      <c r="P126" s="292" t="s">
        <v>354</v>
      </c>
      <c r="Q126" s="291" t="s">
        <v>353</v>
      </c>
      <c r="R126" s="542" t="s">
        <v>552</v>
      </c>
      <c r="S126" s="543" t="s">
        <v>553</v>
      </c>
      <c r="T126" s="544" t="s">
        <v>554</v>
      </c>
      <c r="U126" s="545" t="s">
        <v>555</v>
      </c>
      <c r="V126" s="546" t="s">
        <v>556</v>
      </c>
      <c r="W126" s="547" t="s">
        <v>557</v>
      </c>
      <c r="X126" s="565" t="s">
        <v>568</v>
      </c>
    </row>
    <row r="127" spans="1:29" x14ac:dyDescent="0.2">
      <c r="A127" s="12">
        <v>2310</v>
      </c>
      <c r="B127" s="9" t="s">
        <v>453</v>
      </c>
      <c r="C127" s="349">
        <v>0</v>
      </c>
      <c r="D127" s="348">
        <f>$G$19</f>
        <v>0</v>
      </c>
      <c r="E127" s="347">
        <v>0</v>
      </c>
      <c r="F127" s="317"/>
      <c r="G127" s="156">
        <f>C127+D127+E127</f>
        <v>0</v>
      </c>
      <c r="H127" s="346">
        <v>0</v>
      </c>
      <c r="I127" s="4">
        <f t="shared" ref="I127:I135" si="4">ROUND(($H127*108.33%)*2,1)/2</f>
        <v>0</v>
      </c>
      <c r="J127" s="96"/>
      <c r="K127" s="95"/>
      <c r="L127" s="95">
        <f t="shared" ref="L127:L135" si="5">ROUND((G127*I127)*2,1)/2</f>
        <v>0</v>
      </c>
      <c r="M127" s="92">
        <f t="shared" ref="M127:M135" si="6">K127+L127</f>
        <v>0</v>
      </c>
      <c r="N127" s="92"/>
      <c r="P127" s="282"/>
      <c r="Q127" s="345">
        <f>$X$121</f>
        <v>0</v>
      </c>
      <c r="R127" s="566">
        <f>$X$122</f>
        <v>0</v>
      </c>
      <c r="S127" s="567">
        <f>$X$123</f>
        <v>0</v>
      </c>
      <c r="T127" s="568">
        <f>$X$124</f>
        <v>0</v>
      </c>
      <c r="U127" s="1">
        <v>0</v>
      </c>
      <c r="V127" s="7">
        <v>0</v>
      </c>
      <c r="W127" s="164">
        <f t="shared" ref="W127:W134" si="7">U127*V127</f>
        <v>0</v>
      </c>
      <c r="X127" s="569" t="s">
        <v>569</v>
      </c>
    </row>
    <row r="128" spans="1:29" x14ac:dyDescent="0.2">
      <c r="A128" s="12">
        <f t="shared" ref="A128:A134" si="8">A127+1</f>
        <v>2311</v>
      </c>
      <c r="B128" s="9" t="s">
        <v>452</v>
      </c>
      <c r="C128" s="156">
        <v>0</v>
      </c>
      <c r="D128" s="156">
        <f>$G$19</f>
        <v>0</v>
      </c>
      <c r="E128" s="156">
        <v>0</v>
      </c>
      <c r="F128" s="240"/>
      <c r="G128" s="156">
        <f>C128+D128+E128</f>
        <v>0</v>
      </c>
      <c r="H128" s="14">
        <v>0</v>
      </c>
      <c r="I128" s="4">
        <f t="shared" si="4"/>
        <v>0</v>
      </c>
      <c r="J128" s="96"/>
      <c r="K128" s="95"/>
      <c r="L128" s="95">
        <f t="shared" si="5"/>
        <v>0</v>
      </c>
      <c r="M128" s="92">
        <f t="shared" si="6"/>
        <v>0</v>
      </c>
      <c r="N128" s="92"/>
      <c r="P128" s="282"/>
      <c r="W128" s="164">
        <f t="shared" si="7"/>
        <v>0</v>
      </c>
      <c r="X128" s="569"/>
    </row>
    <row r="129" spans="1:29" x14ac:dyDescent="0.2">
      <c r="A129" s="12">
        <f t="shared" si="8"/>
        <v>2312</v>
      </c>
      <c r="B129" s="9" t="s">
        <v>451</v>
      </c>
      <c r="C129" s="156">
        <v>0</v>
      </c>
      <c r="D129" s="156">
        <f>$G$19</f>
        <v>0</v>
      </c>
      <c r="E129" s="156">
        <v>0</v>
      </c>
      <c r="F129" s="317"/>
      <c r="G129" s="156">
        <f>C129+D129+E129</f>
        <v>0</v>
      </c>
      <c r="H129" s="14">
        <v>0</v>
      </c>
      <c r="I129" s="4">
        <f t="shared" si="4"/>
        <v>0</v>
      </c>
      <c r="J129" s="96"/>
      <c r="K129" s="95"/>
      <c r="L129" s="95">
        <f t="shared" si="5"/>
        <v>0</v>
      </c>
      <c r="M129" s="92">
        <f t="shared" si="6"/>
        <v>0</v>
      </c>
      <c r="N129" s="92"/>
      <c r="O129" s="3" t="s">
        <v>361</v>
      </c>
      <c r="P129" s="282"/>
      <c r="W129" s="164">
        <f t="shared" si="7"/>
        <v>0</v>
      </c>
      <c r="X129" s="570" t="s">
        <v>570</v>
      </c>
      <c r="Y129" s="571"/>
      <c r="Z129" s="537"/>
      <c r="AA129" s="538"/>
      <c r="AB129" s="538"/>
      <c r="AC129" s="537"/>
    </row>
    <row r="130" spans="1:29" x14ac:dyDescent="0.2">
      <c r="A130" s="12">
        <f t="shared" si="8"/>
        <v>2313</v>
      </c>
      <c r="B130" s="9" t="s">
        <v>450</v>
      </c>
      <c r="C130" s="156"/>
      <c r="D130" s="156"/>
      <c r="E130" s="156"/>
      <c r="F130" s="276" t="s">
        <v>449</v>
      </c>
      <c r="G130" s="2">
        <v>0</v>
      </c>
      <c r="H130" s="14">
        <v>0</v>
      </c>
      <c r="I130" s="4">
        <f t="shared" si="4"/>
        <v>0</v>
      </c>
      <c r="J130" s="96"/>
      <c r="K130" s="95"/>
      <c r="L130" s="95">
        <f t="shared" si="5"/>
        <v>0</v>
      </c>
      <c r="M130" s="92">
        <f t="shared" si="6"/>
        <v>0</v>
      </c>
      <c r="N130" s="92"/>
      <c r="O130" s="3" t="s">
        <v>361</v>
      </c>
      <c r="P130" s="282"/>
      <c r="W130" s="164">
        <f t="shared" si="7"/>
        <v>0</v>
      </c>
      <c r="X130" s="572" t="s">
        <v>571</v>
      </c>
      <c r="Y130" s="526"/>
      <c r="Z130" s="242"/>
      <c r="AA130" s="527"/>
      <c r="AB130" s="527"/>
      <c r="AC130" s="242"/>
    </row>
    <row r="131" spans="1:29" x14ac:dyDescent="0.2">
      <c r="A131" s="12">
        <f t="shared" si="8"/>
        <v>2314</v>
      </c>
      <c r="B131" s="9" t="s">
        <v>448</v>
      </c>
      <c r="C131" s="156">
        <v>0</v>
      </c>
      <c r="D131" s="156">
        <f>$G$19</f>
        <v>0</v>
      </c>
      <c r="E131" s="156">
        <v>0</v>
      </c>
      <c r="F131" s="317"/>
      <c r="G131" s="156">
        <f>D131+C131+E131</f>
        <v>0</v>
      </c>
      <c r="H131" s="14">
        <v>0</v>
      </c>
      <c r="I131" s="4">
        <f t="shared" si="4"/>
        <v>0</v>
      </c>
      <c r="J131" s="96"/>
      <c r="K131" s="95"/>
      <c r="L131" s="95">
        <f t="shared" si="5"/>
        <v>0</v>
      </c>
      <c r="M131" s="92">
        <f t="shared" si="6"/>
        <v>0</v>
      </c>
      <c r="N131" s="92"/>
      <c r="P131" s="282"/>
      <c r="W131" s="164">
        <f t="shared" si="7"/>
        <v>0</v>
      </c>
      <c r="X131" s="573" t="s">
        <v>572</v>
      </c>
      <c r="Y131" s="574"/>
      <c r="Z131" s="563"/>
      <c r="AA131" s="562"/>
      <c r="AB131" s="562"/>
      <c r="AC131" s="563"/>
    </row>
    <row r="132" spans="1:29" x14ac:dyDescent="0.2">
      <c r="A132" s="12">
        <f t="shared" si="8"/>
        <v>2315</v>
      </c>
      <c r="B132" s="9" t="s">
        <v>447</v>
      </c>
      <c r="C132" s="156"/>
      <c r="D132" s="156"/>
      <c r="E132" s="156">
        <v>0</v>
      </c>
      <c r="F132" s="317"/>
      <c r="G132" s="156">
        <f>D132+C132+E132</f>
        <v>0</v>
      </c>
      <c r="H132" s="14">
        <v>0</v>
      </c>
      <c r="I132" s="4">
        <f t="shared" si="4"/>
        <v>0</v>
      </c>
      <c r="J132" s="96"/>
      <c r="K132" s="95"/>
      <c r="L132" s="95">
        <f t="shared" si="5"/>
        <v>0</v>
      </c>
      <c r="M132" s="92">
        <f t="shared" si="6"/>
        <v>0</v>
      </c>
      <c r="N132" s="92"/>
      <c r="O132" s="3" t="s">
        <v>361</v>
      </c>
      <c r="P132" s="282"/>
      <c r="W132" s="164">
        <f t="shared" si="7"/>
        <v>0</v>
      </c>
      <c r="X132" s="575" t="s">
        <v>573</v>
      </c>
      <c r="Y132" s="576"/>
      <c r="Z132" s="577"/>
      <c r="AA132" s="578"/>
      <c r="AB132" s="578"/>
      <c r="AC132" s="577"/>
    </row>
    <row r="133" spans="1:29" x14ac:dyDescent="0.2">
      <c r="A133" s="12">
        <f t="shared" si="8"/>
        <v>2316</v>
      </c>
      <c r="B133" s="9" t="s">
        <v>383</v>
      </c>
      <c r="C133" s="156">
        <v>0</v>
      </c>
      <c r="D133" s="156">
        <f>$G$19</f>
        <v>0</v>
      </c>
      <c r="E133" s="156">
        <v>0</v>
      </c>
      <c r="F133" s="317"/>
      <c r="G133" s="156">
        <f>D133+C133+E133</f>
        <v>0</v>
      </c>
      <c r="H133" s="14">
        <v>0</v>
      </c>
      <c r="I133" s="4">
        <f t="shared" si="4"/>
        <v>0</v>
      </c>
      <c r="J133" s="96"/>
      <c r="K133" s="95"/>
      <c r="L133" s="95">
        <f t="shared" si="5"/>
        <v>0</v>
      </c>
      <c r="M133" s="92">
        <f t="shared" si="6"/>
        <v>0</v>
      </c>
      <c r="N133" s="92"/>
      <c r="O133" s="3" t="s">
        <v>361</v>
      </c>
      <c r="P133" s="282"/>
      <c r="W133" s="164">
        <f t="shared" si="7"/>
        <v>0</v>
      </c>
      <c r="X133" s="498"/>
    </row>
    <row r="134" spans="1:29" x14ac:dyDescent="0.2">
      <c r="A134" s="12">
        <f t="shared" si="8"/>
        <v>2317</v>
      </c>
      <c r="B134" s="221" t="s">
        <v>446</v>
      </c>
      <c r="C134" s="156">
        <v>0</v>
      </c>
      <c r="D134" s="156">
        <f>$G$19</f>
        <v>0</v>
      </c>
      <c r="E134" s="156">
        <v>0</v>
      </c>
      <c r="F134" s="317"/>
      <c r="G134" s="156">
        <f>D134+C134+E134</f>
        <v>0</v>
      </c>
      <c r="H134" s="14">
        <v>0</v>
      </c>
      <c r="I134" s="4">
        <f t="shared" si="4"/>
        <v>0</v>
      </c>
      <c r="J134" s="96"/>
      <c r="K134" s="95"/>
      <c r="L134" s="95">
        <f t="shared" si="5"/>
        <v>0</v>
      </c>
      <c r="M134" s="92">
        <f t="shared" si="6"/>
        <v>0</v>
      </c>
      <c r="N134" s="92"/>
      <c r="P134" s="282"/>
      <c r="W134" s="164">
        <f t="shared" si="7"/>
        <v>0</v>
      </c>
      <c r="X134" s="498"/>
    </row>
    <row r="135" spans="1:29" x14ac:dyDescent="0.2">
      <c r="A135" s="12">
        <v>2318</v>
      </c>
      <c r="B135" s="9" t="s">
        <v>445</v>
      </c>
      <c r="C135" s="156">
        <v>0</v>
      </c>
      <c r="D135" s="156">
        <f>$G$19</f>
        <v>0</v>
      </c>
      <c r="E135" s="156">
        <v>0</v>
      </c>
      <c r="F135" s="317"/>
      <c r="G135" s="156">
        <f>D135+C135+E135</f>
        <v>0</v>
      </c>
      <c r="H135" s="14">
        <v>0</v>
      </c>
      <c r="I135" s="4">
        <f t="shared" si="4"/>
        <v>0</v>
      </c>
      <c r="J135" s="96"/>
      <c r="K135" s="95"/>
      <c r="L135" s="95">
        <f t="shared" si="5"/>
        <v>0</v>
      </c>
      <c r="M135" s="92">
        <f t="shared" si="6"/>
        <v>0</v>
      </c>
      <c r="N135" s="92"/>
      <c r="P135" s="282"/>
      <c r="X135" s="498"/>
    </row>
    <row r="136" spans="1:29" x14ac:dyDescent="0.2">
      <c r="C136" s="2"/>
      <c r="D136" s="156"/>
      <c r="E136" s="2"/>
      <c r="F136" s="317"/>
      <c r="G136" s="156"/>
      <c r="H136" s="4"/>
      <c r="I136" s="14"/>
      <c r="J136" s="344"/>
      <c r="K136" s="114"/>
      <c r="L136" s="114"/>
      <c r="M136" s="92"/>
      <c r="N136" s="92"/>
      <c r="P136" s="282"/>
      <c r="X136" s="498"/>
    </row>
    <row r="137" spans="1:29" x14ac:dyDescent="0.2">
      <c r="A137" s="12">
        <v>2319</v>
      </c>
      <c r="B137" s="9" t="s">
        <v>372</v>
      </c>
      <c r="C137" s="343">
        <f>$G$22</f>
        <v>0</v>
      </c>
      <c r="D137" s="156" t="s">
        <v>4</v>
      </c>
      <c r="E137" s="2" t="s">
        <v>76</v>
      </c>
      <c r="F137" s="317">
        <f>SUM(L126:L136)-L129-L130-L132-L133</f>
        <v>0</v>
      </c>
      <c r="G137" s="166" t="s">
        <v>380</v>
      </c>
      <c r="H137" s="4"/>
      <c r="I137" s="327"/>
      <c r="J137" s="96"/>
      <c r="K137" s="95"/>
      <c r="L137" s="95">
        <f>ROUND((F137*C137%)*2,1)/2</f>
        <v>0</v>
      </c>
      <c r="M137" s="92">
        <f>K137+L137</f>
        <v>0</v>
      </c>
      <c r="N137" s="92"/>
      <c r="P137" s="282"/>
      <c r="X137" s="557" t="s">
        <v>574</v>
      </c>
      <c r="Y137" s="525"/>
      <c r="Z137" s="510"/>
      <c r="AA137" s="190"/>
      <c r="AB137" s="190"/>
      <c r="AC137" s="510"/>
    </row>
    <row r="138" spans="1:29" x14ac:dyDescent="0.2">
      <c r="B138" s="9" t="s">
        <v>371</v>
      </c>
      <c r="C138" s="343">
        <f>$G$22</f>
        <v>0</v>
      </c>
      <c r="D138" s="156" t="s">
        <v>4</v>
      </c>
      <c r="E138" s="2" t="s">
        <v>76</v>
      </c>
      <c r="F138" s="317">
        <f>SUM(K126:K136)-K129-K130-K132-K133</f>
        <v>0</v>
      </c>
      <c r="G138" s="166" t="s">
        <v>380</v>
      </c>
      <c r="H138" s="4"/>
      <c r="I138" s="327"/>
      <c r="J138" s="96"/>
      <c r="K138" s="95">
        <f>ROUND((F138*C138%)*2,1)/2</f>
        <v>0</v>
      </c>
      <c r="L138" s="95"/>
      <c r="M138" s="92">
        <f>K138+L138</f>
        <v>0</v>
      </c>
      <c r="N138" s="92"/>
      <c r="P138" s="282"/>
      <c r="X138" s="557"/>
      <c r="Y138" s="525"/>
      <c r="Z138" s="510"/>
      <c r="AA138" s="190"/>
      <c r="AB138" s="190"/>
      <c r="AC138" s="510"/>
    </row>
    <row r="139" spans="1:29" x14ac:dyDescent="0.2">
      <c r="B139" s="72"/>
      <c r="C139" s="121"/>
      <c r="D139" s="75"/>
      <c r="E139" s="121"/>
      <c r="F139" s="7"/>
      <c r="G139" s="97"/>
      <c r="H139" s="120"/>
      <c r="I139" s="119"/>
      <c r="J139" s="123"/>
      <c r="K139" s="29"/>
      <c r="L139" s="29"/>
      <c r="M139" s="122"/>
      <c r="N139" s="122"/>
      <c r="P139" s="282"/>
      <c r="Q139" s="101"/>
      <c r="R139" s="101"/>
      <c r="S139" s="101"/>
      <c r="T139" s="101"/>
      <c r="U139" s="101"/>
      <c r="V139" s="187"/>
      <c r="W139" s="415"/>
      <c r="X139" s="498"/>
    </row>
    <row r="140" spans="1:29" x14ac:dyDescent="0.2">
      <c r="B140" s="106" t="s">
        <v>444</v>
      </c>
      <c r="C140" s="49"/>
      <c r="D140" s="82"/>
      <c r="E140" s="49"/>
      <c r="F140" s="320"/>
      <c r="G140" s="297"/>
      <c r="H140" s="105"/>
      <c r="I140" s="105" t="s">
        <v>79</v>
      </c>
      <c r="J140" s="243"/>
      <c r="K140" s="149">
        <f>SUM(K141:K154)</f>
        <v>0</v>
      </c>
      <c r="L140" s="149">
        <f>SUM(L141:L154)</f>
        <v>0</v>
      </c>
      <c r="M140" s="255">
        <f>SUM(M141:M154)</f>
        <v>0</v>
      </c>
      <c r="N140" s="255">
        <f>SUM(N141:N154)</f>
        <v>0</v>
      </c>
      <c r="O140" s="110"/>
      <c r="P140" s="282"/>
      <c r="Q140" s="101"/>
      <c r="R140" s="101"/>
      <c r="S140" s="101"/>
      <c r="T140" s="101"/>
      <c r="U140" s="101"/>
      <c r="V140" s="187"/>
      <c r="W140" s="415"/>
      <c r="X140" s="498"/>
    </row>
    <row r="141" spans="1:29" ht="29" x14ac:dyDescent="0.2">
      <c r="B141" s="342"/>
      <c r="C141" s="340" t="s">
        <v>378</v>
      </c>
      <c r="D141" s="341" t="s">
        <v>377</v>
      </c>
      <c r="E141" s="340" t="s">
        <v>376</v>
      </c>
      <c r="F141" s="339"/>
      <c r="G141" s="220" t="s">
        <v>412</v>
      </c>
      <c r="H141" s="319" t="s">
        <v>375</v>
      </c>
      <c r="I141" s="338" t="s">
        <v>374</v>
      </c>
      <c r="J141" s="115"/>
      <c r="K141" s="114"/>
      <c r="L141" s="114"/>
      <c r="M141" s="288" t="s">
        <v>355</v>
      </c>
      <c r="N141" s="288" t="s">
        <v>355</v>
      </c>
      <c r="P141" s="292" t="s">
        <v>354</v>
      </c>
      <c r="Q141" s="291" t="s">
        <v>353</v>
      </c>
      <c r="R141" s="542" t="s">
        <v>552</v>
      </c>
      <c r="S141" s="543" t="s">
        <v>553</v>
      </c>
      <c r="T141" s="544" t="s">
        <v>554</v>
      </c>
      <c r="U141" s="545" t="s">
        <v>555</v>
      </c>
      <c r="V141" s="546" t="s">
        <v>556</v>
      </c>
      <c r="W141" s="547" t="s">
        <v>557</v>
      </c>
      <c r="X141" s="641" t="s">
        <v>575</v>
      </c>
      <c r="Y141" s="638"/>
      <c r="Z141" s="638"/>
      <c r="AA141" s="638"/>
      <c r="AB141" s="638"/>
      <c r="AC141" s="638"/>
    </row>
    <row r="142" spans="1:29" x14ac:dyDescent="0.2">
      <c r="A142" s="12">
        <v>2320</v>
      </c>
      <c r="B142" s="9" t="s">
        <v>443</v>
      </c>
      <c r="C142" s="156">
        <v>0</v>
      </c>
      <c r="D142" s="156">
        <f t="shared" ref="D142:D147" si="9">$G$19</f>
        <v>0</v>
      </c>
      <c r="E142" s="156">
        <v>0</v>
      </c>
      <c r="F142" s="317"/>
      <c r="G142" s="156">
        <f t="shared" ref="G142:G147" si="10">C142+D142+E142</f>
        <v>0</v>
      </c>
      <c r="H142" s="14">
        <v>0</v>
      </c>
      <c r="I142" s="4">
        <f t="shared" ref="I142:I149" si="11">ROUND(($H142*108.33%)*2,1)/2</f>
        <v>0</v>
      </c>
      <c r="J142" s="96"/>
      <c r="K142" s="95"/>
      <c r="L142" s="95">
        <f t="shared" ref="L142:L149" si="12">ROUND((G142*I142)*2,1)/2</f>
        <v>0</v>
      </c>
      <c r="M142" s="92">
        <f t="shared" ref="M142:M150" si="13">K142+L142</f>
        <v>0</v>
      </c>
      <c r="N142" s="92"/>
      <c r="P142" s="282"/>
      <c r="Q142" s="1">
        <f>$X$121</f>
        <v>0</v>
      </c>
      <c r="R142" s="1">
        <f>$X$122</f>
        <v>0</v>
      </c>
      <c r="S142" s="1">
        <f>$X$123</f>
        <v>0</v>
      </c>
      <c r="T142" s="1">
        <f>$X$124</f>
        <v>0</v>
      </c>
      <c r="U142" s="1">
        <v>0</v>
      </c>
      <c r="V142" s="7">
        <v>0</v>
      </c>
      <c r="W142" s="164">
        <f t="shared" ref="W142:W150" si="14">U142*V142</f>
        <v>0</v>
      </c>
      <c r="X142" s="639"/>
      <c r="Y142" s="638"/>
      <c r="Z142" s="638"/>
      <c r="AA142" s="638"/>
      <c r="AB142" s="638"/>
      <c r="AC142" s="638"/>
    </row>
    <row r="143" spans="1:29" x14ac:dyDescent="0.2">
      <c r="A143" s="12">
        <f t="shared" ref="A143:A150" si="15">A142+1</f>
        <v>2321</v>
      </c>
      <c r="B143" s="9" t="s">
        <v>442</v>
      </c>
      <c r="C143" s="156">
        <v>0</v>
      </c>
      <c r="D143" s="156">
        <f t="shared" si="9"/>
        <v>0</v>
      </c>
      <c r="E143" s="156">
        <v>0</v>
      </c>
      <c r="F143" s="317"/>
      <c r="G143" s="156">
        <f t="shared" si="10"/>
        <v>0</v>
      </c>
      <c r="H143" s="14">
        <v>0</v>
      </c>
      <c r="I143" s="4">
        <f t="shared" si="11"/>
        <v>0</v>
      </c>
      <c r="J143" s="96"/>
      <c r="K143" s="95"/>
      <c r="L143" s="95">
        <f t="shared" si="12"/>
        <v>0</v>
      </c>
      <c r="M143" s="92">
        <f t="shared" si="13"/>
        <v>0</v>
      </c>
      <c r="N143" s="92"/>
      <c r="P143" s="282"/>
      <c r="W143" s="164">
        <f t="shared" si="14"/>
        <v>0</v>
      </c>
      <c r="X143" s="498"/>
    </row>
    <row r="144" spans="1:29" x14ac:dyDescent="0.2">
      <c r="A144" s="12">
        <f t="shared" si="15"/>
        <v>2322</v>
      </c>
      <c r="B144" s="9" t="s">
        <v>441</v>
      </c>
      <c r="C144" s="156">
        <v>0</v>
      </c>
      <c r="D144" s="156">
        <f t="shared" si="9"/>
        <v>0</v>
      </c>
      <c r="E144" s="156">
        <v>0</v>
      </c>
      <c r="F144" s="248"/>
      <c r="G144" s="156">
        <f t="shared" si="10"/>
        <v>0</v>
      </c>
      <c r="H144" s="14">
        <v>0</v>
      </c>
      <c r="I144" s="4">
        <f t="shared" si="11"/>
        <v>0</v>
      </c>
      <c r="J144" s="96"/>
      <c r="K144" s="95"/>
      <c r="L144" s="95">
        <f t="shared" si="12"/>
        <v>0</v>
      </c>
      <c r="M144" s="92">
        <f t="shared" si="13"/>
        <v>0</v>
      </c>
      <c r="N144" s="92"/>
      <c r="P144" s="282"/>
      <c r="T144" s="9"/>
      <c r="W144" s="164">
        <f t="shared" si="14"/>
        <v>0</v>
      </c>
      <c r="X144" s="498"/>
    </row>
    <row r="145" spans="1:29" x14ac:dyDescent="0.2">
      <c r="A145" s="12">
        <f t="shared" si="15"/>
        <v>2323</v>
      </c>
      <c r="B145" s="9" t="s">
        <v>440</v>
      </c>
      <c r="C145" s="156">
        <v>0</v>
      </c>
      <c r="D145" s="156">
        <f t="shared" si="9"/>
        <v>0</v>
      </c>
      <c r="E145" s="156">
        <v>0</v>
      </c>
      <c r="F145" s="317"/>
      <c r="G145" s="156">
        <f t="shared" si="10"/>
        <v>0</v>
      </c>
      <c r="H145" s="14">
        <v>0</v>
      </c>
      <c r="I145" s="4">
        <f t="shared" si="11"/>
        <v>0</v>
      </c>
      <c r="J145" s="96"/>
      <c r="K145" s="95"/>
      <c r="L145" s="95">
        <f t="shared" si="12"/>
        <v>0</v>
      </c>
      <c r="M145" s="92">
        <f t="shared" si="13"/>
        <v>0</v>
      </c>
      <c r="N145" s="92"/>
      <c r="P145" s="282"/>
      <c r="T145" s="9"/>
      <c r="W145" s="164">
        <f t="shared" si="14"/>
        <v>0</v>
      </c>
      <c r="X145" s="498"/>
    </row>
    <row r="146" spans="1:29" x14ac:dyDescent="0.2">
      <c r="A146" s="12">
        <f t="shared" si="15"/>
        <v>2324</v>
      </c>
      <c r="B146" s="9" t="s">
        <v>439</v>
      </c>
      <c r="C146" s="156">
        <v>0</v>
      </c>
      <c r="D146" s="156">
        <f t="shared" si="9"/>
        <v>0</v>
      </c>
      <c r="E146" s="156">
        <v>0</v>
      </c>
      <c r="F146" s="317"/>
      <c r="G146" s="156">
        <f t="shared" si="10"/>
        <v>0</v>
      </c>
      <c r="H146" s="14">
        <v>0</v>
      </c>
      <c r="I146" s="4">
        <f t="shared" si="11"/>
        <v>0</v>
      </c>
      <c r="J146" s="96"/>
      <c r="K146" s="95"/>
      <c r="L146" s="95">
        <f t="shared" si="12"/>
        <v>0</v>
      </c>
      <c r="M146" s="92">
        <f t="shared" si="13"/>
        <v>0</v>
      </c>
      <c r="N146" s="92"/>
      <c r="P146" s="282"/>
      <c r="T146" s="9"/>
      <c r="W146" s="164">
        <f t="shared" si="14"/>
        <v>0</v>
      </c>
      <c r="X146" s="640" t="s">
        <v>576</v>
      </c>
      <c r="Y146" s="638"/>
      <c r="Z146" s="638"/>
      <c r="AA146" s="638"/>
      <c r="AB146" s="638"/>
      <c r="AC146" s="638"/>
    </row>
    <row r="147" spans="1:29" x14ac:dyDescent="0.2">
      <c r="A147" s="12">
        <f t="shared" si="15"/>
        <v>2325</v>
      </c>
      <c r="B147" s="9" t="s">
        <v>438</v>
      </c>
      <c r="C147" s="156">
        <v>0</v>
      </c>
      <c r="D147" s="156">
        <f t="shared" si="9"/>
        <v>0</v>
      </c>
      <c r="E147" s="156">
        <v>0</v>
      </c>
      <c r="F147" s="317"/>
      <c r="G147" s="156">
        <f t="shared" si="10"/>
        <v>0</v>
      </c>
      <c r="H147" s="14">
        <v>0</v>
      </c>
      <c r="I147" s="4">
        <f t="shared" si="11"/>
        <v>0</v>
      </c>
      <c r="J147" s="96"/>
      <c r="K147" s="95"/>
      <c r="L147" s="95">
        <f t="shared" si="12"/>
        <v>0</v>
      </c>
      <c r="M147" s="92">
        <f t="shared" si="13"/>
        <v>0</v>
      </c>
      <c r="N147" s="92"/>
      <c r="P147" s="282"/>
      <c r="T147" s="9"/>
      <c r="W147" s="164">
        <f t="shared" si="14"/>
        <v>0</v>
      </c>
      <c r="X147" s="639"/>
      <c r="Y147" s="638"/>
      <c r="Z147" s="638"/>
      <c r="AA147" s="638"/>
      <c r="AB147" s="638"/>
      <c r="AC147" s="638"/>
    </row>
    <row r="148" spans="1:29" x14ac:dyDescent="0.2">
      <c r="A148" s="12">
        <f t="shared" si="15"/>
        <v>2326</v>
      </c>
      <c r="B148" s="9" t="s">
        <v>287</v>
      </c>
      <c r="C148" s="156"/>
      <c r="D148" s="156"/>
      <c r="E148" s="156"/>
      <c r="F148" s="276" t="s">
        <v>130</v>
      </c>
      <c r="G148" s="2">
        <v>0</v>
      </c>
      <c r="H148" s="14">
        <v>0</v>
      </c>
      <c r="I148" s="4">
        <f t="shared" si="11"/>
        <v>0</v>
      </c>
      <c r="J148" s="96"/>
      <c r="K148" s="95"/>
      <c r="L148" s="95">
        <f t="shared" si="12"/>
        <v>0</v>
      </c>
      <c r="M148" s="92">
        <f t="shared" si="13"/>
        <v>0</v>
      </c>
      <c r="N148" s="92"/>
      <c r="P148" s="282"/>
      <c r="T148" s="9"/>
      <c r="W148" s="164">
        <f t="shared" si="14"/>
        <v>0</v>
      </c>
      <c r="X148" s="498"/>
    </row>
    <row r="149" spans="1:29" x14ac:dyDescent="0.2">
      <c r="A149" s="12">
        <f t="shared" si="15"/>
        <v>2327</v>
      </c>
      <c r="B149" s="9" t="s">
        <v>383</v>
      </c>
      <c r="C149" s="156">
        <v>0</v>
      </c>
      <c r="D149" s="156">
        <f>$G$19</f>
        <v>0</v>
      </c>
      <c r="E149" s="156">
        <v>0</v>
      </c>
      <c r="F149" s="276"/>
      <c r="G149" s="156">
        <f>C149+D149+E149</f>
        <v>0</v>
      </c>
      <c r="H149" s="14">
        <v>0</v>
      </c>
      <c r="I149" s="4">
        <f t="shared" si="11"/>
        <v>0</v>
      </c>
      <c r="J149" s="96"/>
      <c r="K149" s="95"/>
      <c r="L149" s="95">
        <f t="shared" si="12"/>
        <v>0</v>
      </c>
      <c r="M149" s="92">
        <f t="shared" si="13"/>
        <v>0</v>
      </c>
      <c r="N149" s="92"/>
      <c r="O149" s="3" t="s">
        <v>361</v>
      </c>
      <c r="P149" s="282"/>
      <c r="T149" s="9"/>
      <c r="W149" s="164">
        <f t="shared" si="14"/>
        <v>0</v>
      </c>
      <c r="X149" s="498"/>
    </row>
    <row r="150" spans="1:29" x14ac:dyDescent="0.2">
      <c r="A150" s="12">
        <f t="shared" si="15"/>
        <v>2328</v>
      </c>
      <c r="B150" s="9" t="s">
        <v>437</v>
      </c>
      <c r="C150" s="156">
        <v>0</v>
      </c>
      <c r="D150" s="156">
        <f>$G$19</f>
        <v>0</v>
      </c>
      <c r="E150" s="156">
        <v>0</v>
      </c>
      <c r="F150" s="276" t="s">
        <v>130</v>
      </c>
      <c r="G150" s="156">
        <f>C150+D150+E150</f>
        <v>0</v>
      </c>
      <c r="H150" s="14">
        <v>200</v>
      </c>
      <c r="I150" s="4"/>
      <c r="J150" s="123"/>
      <c r="K150" s="95"/>
      <c r="L150" s="95">
        <f>G150*H150</f>
        <v>0</v>
      </c>
      <c r="M150" s="92">
        <f t="shared" si="13"/>
        <v>0</v>
      </c>
      <c r="N150" s="92"/>
      <c r="P150" s="282"/>
      <c r="W150" s="164">
        <f t="shared" si="14"/>
        <v>0</v>
      </c>
      <c r="X150" s="498"/>
    </row>
    <row r="151" spans="1:29" x14ac:dyDescent="0.2">
      <c r="C151" s="2"/>
      <c r="D151" s="156"/>
      <c r="E151" s="2"/>
      <c r="F151" s="317"/>
      <c r="G151" s="156"/>
      <c r="H151" s="4"/>
      <c r="I151" s="327"/>
      <c r="J151" s="123"/>
      <c r="K151" s="29"/>
      <c r="L151" s="29"/>
      <c r="M151" s="92"/>
      <c r="N151" s="92"/>
      <c r="P151" s="282"/>
      <c r="X151" s="498"/>
    </row>
    <row r="152" spans="1:29" x14ac:dyDescent="0.2">
      <c r="A152" s="12">
        <v>2329</v>
      </c>
      <c r="B152" s="9" t="s">
        <v>372</v>
      </c>
      <c r="C152" s="156">
        <f>$G$22</f>
        <v>0</v>
      </c>
      <c r="D152" s="156" t="s">
        <v>4</v>
      </c>
      <c r="E152" s="2" t="s">
        <v>76</v>
      </c>
      <c r="F152" s="317">
        <f>SUM(L141:L151)-L149</f>
        <v>0</v>
      </c>
      <c r="G152" s="166" t="s">
        <v>380</v>
      </c>
      <c r="H152" s="4"/>
      <c r="I152" s="327"/>
      <c r="J152" s="96"/>
      <c r="K152" s="95"/>
      <c r="L152" s="95">
        <f>ROUND((F152*C152%)*2,1)/2</f>
        <v>0</v>
      </c>
      <c r="M152" s="92">
        <f>K152+L152</f>
        <v>0</v>
      </c>
      <c r="N152" s="92"/>
      <c r="P152" s="282"/>
      <c r="X152" s="498"/>
    </row>
    <row r="153" spans="1:29" x14ac:dyDescent="0.2">
      <c r="B153" s="9" t="s">
        <v>371</v>
      </c>
      <c r="C153" s="156">
        <f>$G$22</f>
        <v>0</v>
      </c>
      <c r="D153" s="156" t="s">
        <v>4</v>
      </c>
      <c r="E153" s="2" t="s">
        <v>76</v>
      </c>
      <c r="F153" s="317">
        <f>SUM(K141:K151)-K149</f>
        <v>0</v>
      </c>
      <c r="G153" s="166" t="s">
        <v>380</v>
      </c>
      <c r="H153" s="4"/>
      <c r="I153" s="327"/>
      <c r="J153" s="96"/>
      <c r="K153" s="95">
        <f>ROUND((F153*C153%)*2,1)/2</f>
        <v>0</v>
      </c>
      <c r="L153" s="95"/>
      <c r="M153" s="92">
        <f>K153+L153</f>
        <v>0</v>
      </c>
      <c r="N153" s="92"/>
      <c r="P153" s="282"/>
      <c r="X153" s="498"/>
    </row>
    <row r="154" spans="1:29" x14ac:dyDescent="0.2">
      <c r="C154" s="2"/>
      <c r="D154" s="156"/>
      <c r="E154" s="2"/>
      <c r="F154" s="317"/>
      <c r="G154" s="156"/>
      <c r="H154" s="4"/>
      <c r="I154" s="119"/>
      <c r="J154" s="123"/>
      <c r="K154" s="29"/>
      <c r="L154" s="29"/>
      <c r="M154" s="92"/>
      <c r="N154" s="92"/>
      <c r="P154" s="282"/>
      <c r="X154" s="498"/>
    </row>
    <row r="155" spans="1:29" x14ac:dyDescent="0.2">
      <c r="A155" s="107"/>
      <c r="B155" s="106" t="s">
        <v>436</v>
      </c>
      <c r="C155" s="49"/>
      <c r="D155" s="82"/>
      <c r="E155" s="49"/>
      <c r="F155" s="320"/>
      <c r="G155" s="297"/>
      <c r="H155" s="337"/>
      <c r="I155" s="337" t="s">
        <v>79</v>
      </c>
      <c r="J155" s="243"/>
      <c r="K155" s="149">
        <f>SUM(K156:K165)</f>
        <v>0</v>
      </c>
      <c r="L155" s="149">
        <f>SUM(L156:L165)</f>
        <v>0</v>
      </c>
      <c r="M155" s="255">
        <f>SUM(M156:M165)</f>
        <v>0</v>
      </c>
      <c r="N155" s="255">
        <f>SUM(N156:N165)</f>
        <v>0</v>
      </c>
      <c r="O155" s="110"/>
      <c r="P155" s="282"/>
      <c r="Q155" s="101"/>
      <c r="R155" s="101"/>
      <c r="S155" s="101"/>
      <c r="T155" s="101"/>
      <c r="U155" s="101"/>
      <c r="V155" s="187"/>
      <c r="W155" s="415"/>
      <c r="X155" s="498"/>
    </row>
    <row r="156" spans="1:29" ht="29" x14ac:dyDescent="0.2">
      <c r="A156" s="107"/>
      <c r="B156" s="72"/>
      <c r="C156" s="121" t="s">
        <v>378</v>
      </c>
      <c r="D156" s="75" t="s">
        <v>377</v>
      </c>
      <c r="E156" s="121" t="s">
        <v>376</v>
      </c>
      <c r="F156" s="7"/>
      <c r="G156" s="220" t="s">
        <v>412</v>
      </c>
      <c r="H156" s="319" t="s">
        <v>375</v>
      </c>
      <c r="I156" s="319" t="s">
        <v>374</v>
      </c>
      <c r="J156" s="115"/>
      <c r="K156" s="114"/>
      <c r="L156" s="114"/>
      <c r="M156" s="288" t="s">
        <v>355</v>
      </c>
      <c r="N156" s="288"/>
      <c r="P156" s="292" t="s">
        <v>354</v>
      </c>
      <c r="Q156" s="291" t="s">
        <v>353</v>
      </c>
      <c r="R156" s="542" t="s">
        <v>552</v>
      </c>
      <c r="S156" s="543" t="s">
        <v>553</v>
      </c>
      <c r="T156" s="544" t="s">
        <v>554</v>
      </c>
      <c r="U156" s="545" t="s">
        <v>555</v>
      </c>
      <c r="V156" s="546" t="s">
        <v>556</v>
      </c>
      <c r="W156" s="547" t="s">
        <v>557</v>
      </c>
      <c r="X156" s="498"/>
    </row>
    <row r="157" spans="1:29" x14ac:dyDescent="0.2">
      <c r="A157" s="12">
        <v>2330</v>
      </c>
      <c r="B157" s="9" t="s">
        <v>435</v>
      </c>
      <c r="C157" s="156">
        <v>0</v>
      </c>
      <c r="D157" s="156">
        <f>$G$19</f>
        <v>0</v>
      </c>
      <c r="E157" s="156">
        <v>0</v>
      </c>
      <c r="F157" s="317"/>
      <c r="G157" s="156">
        <f>C157+D157+E157</f>
        <v>0</v>
      </c>
      <c r="H157" s="14">
        <v>0</v>
      </c>
      <c r="I157" s="4">
        <f>ROUND(($H157*108.33%)*2,1)/2</f>
        <v>0</v>
      </c>
      <c r="J157" s="96"/>
      <c r="K157" s="95"/>
      <c r="L157" s="95">
        <f>ROUND((G157*I157)*2,1)/2</f>
        <v>0</v>
      </c>
      <c r="M157" s="92">
        <f>K157+L157</f>
        <v>0</v>
      </c>
      <c r="N157" s="92"/>
      <c r="P157" s="282"/>
      <c r="Q157" s="1">
        <f>$X$121</f>
        <v>0</v>
      </c>
      <c r="R157" s="1">
        <f>$X$122</f>
        <v>0</v>
      </c>
      <c r="S157" s="1">
        <f>$X$123</f>
        <v>0</v>
      </c>
      <c r="T157" s="1">
        <f>$X$124</f>
        <v>0</v>
      </c>
      <c r="U157" s="1">
        <v>0</v>
      </c>
      <c r="V157" s="7">
        <v>0</v>
      </c>
      <c r="W157" s="164">
        <f>U157*V157</f>
        <v>0</v>
      </c>
      <c r="X157" s="498"/>
      <c r="AA157" s="514"/>
    </row>
    <row r="158" spans="1:29" x14ac:dyDescent="0.2">
      <c r="A158" s="12">
        <f>A157+1</f>
        <v>2331</v>
      </c>
      <c r="B158" s="9" t="s">
        <v>434</v>
      </c>
      <c r="C158" s="156">
        <v>0</v>
      </c>
      <c r="D158" s="156">
        <f>$G$19</f>
        <v>0</v>
      </c>
      <c r="E158" s="156">
        <v>0</v>
      </c>
      <c r="F158" s="317"/>
      <c r="G158" s="156">
        <f>C158+D158+E158</f>
        <v>0</v>
      </c>
      <c r="H158" s="14">
        <v>0</v>
      </c>
      <c r="I158" s="4">
        <f>ROUND(($H158*108.33%)*2,1)/2</f>
        <v>0</v>
      </c>
      <c r="J158" s="96"/>
      <c r="K158" s="95"/>
      <c r="L158" s="95">
        <f>ROUND((G158*I158)*2,1)/2</f>
        <v>0</v>
      </c>
      <c r="M158" s="92">
        <f>K158+L158</f>
        <v>0</v>
      </c>
      <c r="N158" s="92"/>
      <c r="P158" s="282"/>
      <c r="W158" s="164">
        <f>U158*V158</f>
        <v>0</v>
      </c>
      <c r="X158" s="498"/>
    </row>
    <row r="159" spans="1:29" x14ac:dyDescent="0.2">
      <c r="A159" s="12">
        <f>A158+1</f>
        <v>2332</v>
      </c>
      <c r="B159" s="9" t="s">
        <v>433</v>
      </c>
      <c r="C159" s="156">
        <v>0</v>
      </c>
      <c r="D159" s="156">
        <f>$G$19</f>
        <v>0</v>
      </c>
      <c r="E159" s="156">
        <v>0</v>
      </c>
      <c r="F159" s="317"/>
      <c r="G159" s="156">
        <f>C159+D159+E159</f>
        <v>0</v>
      </c>
      <c r="H159" s="14">
        <v>0</v>
      </c>
      <c r="I159" s="4">
        <f>ROUND(($H159*108.33%)*2,1)/2</f>
        <v>0</v>
      </c>
      <c r="J159" s="96"/>
      <c r="K159" s="95"/>
      <c r="L159" s="95">
        <f>ROUND((G159*I159)*2,1)/2</f>
        <v>0</v>
      </c>
      <c r="M159" s="92">
        <f>K159+L159</f>
        <v>0</v>
      </c>
      <c r="N159" s="92"/>
      <c r="P159" s="282"/>
      <c r="T159" s="9"/>
      <c r="W159" s="164">
        <f>U159*V159</f>
        <v>0</v>
      </c>
      <c r="X159" s="498"/>
    </row>
    <row r="160" spans="1:29" x14ac:dyDescent="0.2">
      <c r="A160" s="12">
        <f>A159+1</f>
        <v>2333</v>
      </c>
      <c r="B160" s="9" t="s">
        <v>383</v>
      </c>
      <c r="C160" s="156">
        <v>0</v>
      </c>
      <c r="D160" s="156">
        <f>$G$19</f>
        <v>0</v>
      </c>
      <c r="E160" s="156">
        <v>0</v>
      </c>
      <c r="F160" s="317"/>
      <c r="G160" s="156">
        <f>C160+D160+E160</f>
        <v>0</v>
      </c>
      <c r="H160" s="14">
        <v>0</v>
      </c>
      <c r="I160" s="4">
        <f>ROUND(($H160*108.33%)*2,1)/2</f>
        <v>0</v>
      </c>
      <c r="J160" s="96"/>
      <c r="K160" s="95"/>
      <c r="L160" s="95">
        <f>ROUND((G160*I160)*2,1)/2</f>
        <v>0</v>
      </c>
      <c r="M160" s="92">
        <f>K160+L160</f>
        <v>0</v>
      </c>
      <c r="N160" s="92"/>
      <c r="O160" s="3" t="s">
        <v>361</v>
      </c>
      <c r="P160" s="282"/>
      <c r="T160" s="9"/>
      <c r="W160" s="164">
        <f>U160*V160</f>
        <v>0</v>
      </c>
      <c r="X160" s="498"/>
    </row>
    <row r="161" spans="1:24" x14ac:dyDescent="0.2">
      <c r="A161" s="12">
        <f>A160+1</f>
        <v>2334</v>
      </c>
      <c r="C161" s="156">
        <v>0</v>
      </c>
      <c r="D161" s="156">
        <f>$G$19</f>
        <v>0</v>
      </c>
      <c r="E161" s="156">
        <v>0</v>
      </c>
      <c r="F161" s="317"/>
      <c r="G161" s="156">
        <f>C161+D161+E161</f>
        <v>0</v>
      </c>
      <c r="H161" s="14">
        <v>0</v>
      </c>
      <c r="I161" s="4">
        <f>ROUND(($H161*108.33%)*2,1)/2</f>
        <v>0</v>
      </c>
      <c r="J161" s="96"/>
      <c r="K161" s="95"/>
      <c r="L161" s="95">
        <f>ROUND((G161*I161)*2,1)/2</f>
        <v>0</v>
      </c>
      <c r="M161" s="92">
        <f>K161+L161</f>
        <v>0</v>
      </c>
      <c r="N161" s="92"/>
      <c r="P161" s="282"/>
      <c r="T161" s="9"/>
      <c r="W161" s="164">
        <f>U161*V161</f>
        <v>0</v>
      </c>
      <c r="X161" s="498"/>
    </row>
    <row r="162" spans="1:24" x14ac:dyDescent="0.2">
      <c r="C162" s="2"/>
      <c r="D162" s="156"/>
      <c r="E162" s="2"/>
      <c r="F162" s="317"/>
      <c r="G162" s="156"/>
      <c r="H162" s="4"/>
      <c r="I162" s="327"/>
      <c r="J162" s="96"/>
      <c r="K162" s="95"/>
      <c r="L162" s="95"/>
      <c r="M162" s="92"/>
      <c r="N162" s="92"/>
      <c r="P162" s="282"/>
      <c r="T162" s="9"/>
      <c r="X162" s="498"/>
    </row>
    <row r="163" spans="1:24" x14ac:dyDescent="0.2">
      <c r="A163" s="12">
        <v>2339</v>
      </c>
      <c r="B163" s="9" t="s">
        <v>372</v>
      </c>
      <c r="C163" s="156">
        <f>$G$22</f>
        <v>0</v>
      </c>
      <c r="D163" s="156" t="s">
        <v>4</v>
      </c>
      <c r="E163" s="2" t="s">
        <v>76</v>
      </c>
      <c r="F163" s="317">
        <f>SUM(L156:L162)-L160</f>
        <v>0</v>
      </c>
      <c r="G163" s="166" t="s">
        <v>380</v>
      </c>
      <c r="H163" s="4"/>
      <c r="I163" s="327"/>
      <c r="J163" s="96"/>
      <c r="K163" s="95"/>
      <c r="L163" s="95">
        <f>ROUND((F163*C163%)*2,1)/2</f>
        <v>0</v>
      </c>
      <c r="M163" s="92">
        <f>K163+L163</f>
        <v>0</v>
      </c>
      <c r="N163" s="92"/>
      <c r="P163" s="282"/>
      <c r="X163" s="498"/>
    </row>
    <row r="164" spans="1:24" x14ac:dyDescent="0.2">
      <c r="B164" s="9" t="s">
        <v>371</v>
      </c>
      <c r="C164" s="156">
        <f>$G$22</f>
        <v>0</v>
      </c>
      <c r="D164" s="156" t="s">
        <v>4</v>
      </c>
      <c r="E164" s="2" t="s">
        <v>76</v>
      </c>
      <c r="F164" s="317">
        <f>SUM(K156:K162)-K160</f>
        <v>0</v>
      </c>
      <c r="G164" s="166" t="s">
        <v>380</v>
      </c>
      <c r="H164" s="4"/>
      <c r="I164" s="327"/>
      <c r="J164" s="96"/>
      <c r="K164" s="95">
        <f>ROUND((F164*C164%)*2,1)/2</f>
        <v>0</v>
      </c>
      <c r="L164" s="95"/>
      <c r="M164" s="92">
        <f>K164+L164</f>
        <v>0</v>
      </c>
      <c r="N164" s="92"/>
      <c r="P164" s="282"/>
      <c r="X164" s="498"/>
    </row>
    <row r="165" spans="1:24" x14ac:dyDescent="0.2">
      <c r="C165" s="2"/>
      <c r="D165" s="156"/>
      <c r="E165" s="2"/>
      <c r="F165" s="317"/>
      <c r="G165" s="156"/>
      <c r="H165" s="4"/>
      <c r="I165" s="119"/>
      <c r="J165" s="123"/>
      <c r="K165" s="29"/>
      <c r="L165" s="29"/>
      <c r="M165" s="92"/>
      <c r="N165" s="92"/>
      <c r="P165" s="282"/>
      <c r="X165" s="498"/>
    </row>
    <row r="166" spans="1:24" x14ac:dyDescent="0.2">
      <c r="B166" s="106" t="s">
        <v>432</v>
      </c>
      <c r="C166" s="83"/>
      <c r="D166" s="153"/>
      <c r="E166" s="83"/>
      <c r="F166" s="323"/>
      <c r="G166" s="153"/>
      <c r="H166" s="105"/>
      <c r="I166" s="105" t="s">
        <v>79</v>
      </c>
      <c r="J166" s="243"/>
      <c r="K166" s="149">
        <f>SUM(K167:K178)</f>
        <v>0</v>
      </c>
      <c r="L166" s="149">
        <f>SUM(L167:L178)</f>
        <v>0</v>
      </c>
      <c r="M166" s="255">
        <f>SUM(M167:M178)</f>
        <v>0</v>
      </c>
      <c r="N166" s="255">
        <f>SUM(N167:N178)</f>
        <v>0</v>
      </c>
      <c r="O166" s="110"/>
      <c r="P166" s="282"/>
      <c r="X166" s="498"/>
    </row>
    <row r="167" spans="1:24" ht="29" x14ac:dyDescent="0.2">
      <c r="A167" s="107"/>
      <c r="B167" s="327"/>
      <c r="C167" s="121" t="s">
        <v>378</v>
      </c>
      <c r="D167" s="75" t="s">
        <v>377</v>
      </c>
      <c r="E167" s="121" t="s">
        <v>376</v>
      </c>
      <c r="F167" s="317"/>
      <c r="G167" s="220" t="s">
        <v>412</v>
      </c>
      <c r="H167" s="319" t="s">
        <v>375</v>
      </c>
      <c r="I167" s="319" t="s">
        <v>374</v>
      </c>
      <c r="J167" s="115"/>
      <c r="K167" s="114"/>
      <c r="L167" s="114"/>
      <c r="M167" s="288" t="s">
        <v>355</v>
      </c>
      <c r="N167" s="288"/>
      <c r="P167" s="292" t="s">
        <v>354</v>
      </c>
      <c r="Q167" s="291" t="s">
        <v>353</v>
      </c>
      <c r="R167" s="542" t="s">
        <v>552</v>
      </c>
      <c r="S167" s="543" t="s">
        <v>553</v>
      </c>
      <c r="T167" s="544" t="s">
        <v>554</v>
      </c>
      <c r="U167" s="545" t="s">
        <v>555</v>
      </c>
      <c r="V167" s="546" t="s">
        <v>556</v>
      </c>
      <c r="W167" s="547" t="s">
        <v>557</v>
      </c>
      <c r="X167" s="498"/>
    </row>
    <row r="168" spans="1:24" x14ac:dyDescent="0.2">
      <c r="A168" s="12">
        <v>2340</v>
      </c>
      <c r="B168" s="9" t="s">
        <v>431</v>
      </c>
      <c r="C168" s="156">
        <v>0</v>
      </c>
      <c r="D168" s="156">
        <f>$G$19</f>
        <v>0</v>
      </c>
      <c r="E168" s="156">
        <v>0</v>
      </c>
      <c r="F168" s="336"/>
      <c r="G168" s="156">
        <f>C168+D168+E168</f>
        <v>0</v>
      </c>
      <c r="H168" s="318">
        <v>0</v>
      </c>
      <c r="I168" s="4">
        <f t="shared" ref="I168:I175" si="16">ROUND(($H168*108.33%)*2,1)/2</f>
        <v>0</v>
      </c>
      <c r="J168" s="96"/>
      <c r="K168" s="95"/>
      <c r="L168" s="95">
        <f t="shared" ref="L168:L175" si="17">ROUND((G168*I168)*2,1)/2</f>
        <v>0</v>
      </c>
      <c r="M168" s="92">
        <f t="shared" ref="M168:M175" si="18">K168+L168</f>
        <v>0</v>
      </c>
      <c r="N168" s="92"/>
      <c r="O168" s="3" t="s">
        <v>361</v>
      </c>
      <c r="P168" s="282"/>
      <c r="Q168" s="1">
        <f>$X$121</f>
        <v>0</v>
      </c>
      <c r="R168" s="1">
        <f>$X$122</f>
        <v>0</v>
      </c>
      <c r="S168" s="1">
        <f>$X$123</f>
        <v>0</v>
      </c>
      <c r="T168" s="1">
        <f>$X$124</f>
        <v>0</v>
      </c>
      <c r="U168" s="1">
        <v>0</v>
      </c>
      <c r="V168" s="7">
        <v>0</v>
      </c>
      <c r="W168" s="164">
        <f t="shared" ref="W168:W175" si="19">U168*V168</f>
        <v>0</v>
      </c>
      <c r="X168" s="498"/>
    </row>
    <row r="169" spans="1:24" x14ac:dyDescent="0.2">
      <c r="A169" s="12">
        <f t="shared" ref="A169:A175" si="20">A168+1</f>
        <v>2341</v>
      </c>
      <c r="B169" s="9" t="s">
        <v>430</v>
      </c>
      <c r="C169" s="156">
        <v>0</v>
      </c>
      <c r="D169" s="156">
        <f>$G$19</f>
        <v>0</v>
      </c>
      <c r="E169" s="156">
        <v>0</v>
      </c>
      <c r="G169" s="156">
        <f>C169+D169+E169</f>
        <v>0</v>
      </c>
      <c r="H169" s="318">
        <v>0</v>
      </c>
      <c r="I169" s="4">
        <f t="shared" si="16"/>
        <v>0</v>
      </c>
      <c r="J169" s="96"/>
      <c r="K169" s="95"/>
      <c r="L169" s="95">
        <f t="shared" si="17"/>
        <v>0</v>
      </c>
      <c r="M169" s="92">
        <f t="shared" si="18"/>
        <v>0</v>
      </c>
      <c r="N169" s="92"/>
      <c r="O169" s="9"/>
      <c r="P169" s="332"/>
      <c r="W169" s="164">
        <f t="shared" si="19"/>
        <v>0</v>
      </c>
      <c r="X169" s="498"/>
    </row>
    <row r="170" spans="1:24" x14ac:dyDescent="0.2">
      <c r="A170" s="12">
        <f t="shared" si="20"/>
        <v>2342</v>
      </c>
      <c r="B170" s="9" t="s">
        <v>429</v>
      </c>
      <c r="C170" s="156">
        <v>0</v>
      </c>
      <c r="D170" s="156">
        <f>$G$19</f>
        <v>0</v>
      </c>
      <c r="E170" s="156">
        <v>0</v>
      </c>
      <c r="F170" s="317"/>
      <c r="G170" s="156">
        <f>C170+D170+E170</f>
        <v>0</v>
      </c>
      <c r="H170" s="318">
        <v>0</v>
      </c>
      <c r="I170" s="4">
        <f t="shared" si="16"/>
        <v>0</v>
      </c>
      <c r="J170" s="96"/>
      <c r="K170" s="95"/>
      <c r="L170" s="95">
        <f t="shared" si="17"/>
        <v>0</v>
      </c>
      <c r="M170" s="92">
        <f t="shared" si="18"/>
        <v>0</v>
      </c>
      <c r="N170" s="92"/>
      <c r="O170" s="9"/>
      <c r="P170" s="332"/>
      <c r="T170" s="9"/>
      <c r="W170" s="164">
        <f t="shared" si="19"/>
        <v>0</v>
      </c>
      <c r="X170" s="498"/>
    </row>
    <row r="171" spans="1:24" x14ac:dyDescent="0.2">
      <c r="A171" s="12">
        <f t="shared" si="20"/>
        <v>2343</v>
      </c>
      <c r="B171" s="9" t="s">
        <v>428</v>
      </c>
      <c r="C171" s="156">
        <v>0</v>
      </c>
      <c r="D171" s="156">
        <f>$G$19</f>
        <v>0</v>
      </c>
      <c r="E171" s="156">
        <v>0</v>
      </c>
      <c r="F171" s="317"/>
      <c r="G171" s="156">
        <f>C171+D171+E171</f>
        <v>0</v>
      </c>
      <c r="H171" s="318">
        <v>0</v>
      </c>
      <c r="I171" s="4">
        <f t="shared" si="16"/>
        <v>0</v>
      </c>
      <c r="J171" s="96"/>
      <c r="K171" s="95"/>
      <c r="L171" s="95">
        <f t="shared" si="17"/>
        <v>0</v>
      </c>
      <c r="M171" s="92">
        <f t="shared" si="18"/>
        <v>0</v>
      </c>
      <c r="N171" s="92"/>
      <c r="O171" s="9"/>
      <c r="P171" s="332"/>
      <c r="W171" s="164">
        <f t="shared" si="19"/>
        <v>0</v>
      </c>
      <c r="X171" s="498"/>
    </row>
    <row r="172" spans="1:24" x14ac:dyDescent="0.2">
      <c r="A172" s="12">
        <f t="shared" si="20"/>
        <v>2344</v>
      </c>
      <c r="B172" s="9" t="s">
        <v>427</v>
      </c>
      <c r="C172" s="156">
        <v>0</v>
      </c>
      <c r="D172" s="156">
        <f>$G$19</f>
        <v>0</v>
      </c>
      <c r="E172" s="156">
        <v>0</v>
      </c>
      <c r="F172" s="276"/>
      <c r="G172" s="156">
        <f>C172+D172+E172</f>
        <v>0</v>
      </c>
      <c r="H172" s="318">
        <v>0</v>
      </c>
      <c r="I172" s="4">
        <f t="shared" si="16"/>
        <v>0</v>
      </c>
      <c r="J172" s="96"/>
      <c r="K172" s="95"/>
      <c r="L172" s="95">
        <f t="shared" si="17"/>
        <v>0</v>
      </c>
      <c r="M172" s="92">
        <f t="shared" si="18"/>
        <v>0</v>
      </c>
      <c r="N172" s="92"/>
      <c r="O172" s="9"/>
      <c r="P172" s="332"/>
      <c r="Q172" s="335"/>
      <c r="R172" s="335"/>
      <c r="S172" s="335"/>
      <c r="W172" s="164">
        <f t="shared" si="19"/>
        <v>0</v>
      </c>
      <c r="X172" s="498"/>
    </row>
    <row r="173" spans="1:24" x14ac:dyDescent="0.2">
      <c r="A173" s="12">
        <f t="shared" si="20"/>
        <v>2345</v>
      </c>
      <c r="B173" s="9" t="s">
        <v>426</v>
      </c>
      <c r="C173" s="156"/>
      <c r="D173" s="156"/>
      <c r="E173" s="156"/>
      <c r="F173" s="276" t="s">
        <v>130</v>
      </c>
      <c r="G173" s="2">
        <v>0</v>
      </c>
      <c r="H173" s="318">
        <v>0</v>
      </c>
      <c r="I173" s="4">
        <f t="shared" si="16"/>
        <v>0</v>
      </c>
      <c r="J173" s="96"/>
      <c r="K173" s="95"/>
      <c r="L173" s="95">
        <f t="shared" si="17"/>
        <v>0</v>
      </c>
      <c r="M173" s="92">
        <f t="shared" si="18"/>
        <v>0</v>
      </c>
      <c r="N173" s="92"/>
      <c r="O173" s="334" t="s">
        <v>361</v>
      </c>
      <c r="P173" s="282"/>
      <c r="W173" s="164">
        <f t="shared" si="19"/>
        <v>0</v>
      </c>
      <c r="X173" s="498"/>
    </row>
    <row r="174" spans="1:24" x14ac:dyDescent="0.2">
      <c r="A174" s="12">
        <f t="shared" si="20"/>
        <v>2346</v>
      </c>
      <c r="B174" s="9" t="s">
        <v>383</v>
      </c>
      <c r="C174" s="156">
        <v>0</v>
      </c>
      <c r="D174" s="156">
        <f>$G$19</f>
        <v>0</v>
      </c>
      <c r="E174" s="156">
        <v>0</v>
      </c>
      <c r="F174" s="276"/>
      <c r="G174" s="156">
        <f>C174+D174+E174</f>
        <v>0</v>
      </c>
      <c r="H174" s="318">
        <v>0</v>
      </c>
      <c r="I174" s="4">
        <f t="shared" si="16"/>
        <v>0</v>
      </c>
      <c r="J174" s="96"/>
      <c r="K174" s="95"/>
      <c r="L174" s="95">
        <f t="shared" si="17"/>
        <v>0</v>
      </c>
      <c r="M174" s="92">
        <f t="shared" si="18"/>
        <v>0</v>
      </c>
      <c r="N174" s="92"/>
      <c r="O174" s="334" t="s">
        <v>361</v>
      </c>
      <c r="P174" s="282"/>
      <c r="W174" s="164">
        <f t="shared" si="19"/>
        <v>0</v>
      </c>
      <c r="X174" s="498"/>
    </row>
    <row r="175" spans="1:24" x14ac:dyDescent="0.2">
      <c r="A175" s="12">
        <f t="shared" si="20"/>
        <v>2347</v>
      </c>
      <c r="C175" s="156">
        <v>0</v>
      </c>
      <c r="D175" s="156">
        <f>$G$19</f>
        <v>0</v>
      </c>
      <c r="E175" s="156">
        <v>0</v>
      </c>
      <c r="F175" s="317"/>
      <c r="G175" s="156">
        <f>C175+D175+E175</f>
        <v>0</v>
      </c>
      <c r="H175" s="318">
        <v>0</v>
      </c>
      <c r="I175" s="4">
        <f t="shared" si="16"/>
        <v>0</v>
      </c>
      <c r="J175" s="96"/>
      <c r="K175" s="95"/>
      <c r="L175" s="95">
        <f t="shared" si="17"/>
        <v>0</v>
      </c>
      <c r="M175" s="92">
        <f t="shared" si="18"/>
        <v>0</v>
      </c>
      <c r="N175" s="92"/>
      <c r="O175" s="9"/>
      <c r="P175" s="332"/>
      <c r="W175" s="164">
        <f t="shared" si="19"/>
        <v>0</v>
      </c>
      <c r="X175" s="498"/>
    </row>
    <row r="176" spans="1:24" x14ac:dyDescent="0.2">
      <c r="C176" s="161"/>
      <c r="D176" s="161"/>
      <c r="E176" s="161"/>
      <c r="F176" s="161"/>
      <c r="G176" s="12"/>
      <c r="H176" s="161"/>
      <c r="I176" s="161"/>
      <c r="J176" s="162"/>
      <c r="K176" s="95"/>
      <c r="L176" s="95"/>
      <c r="M176" s="92"/>
      <c r="N176" s="92"/>
      <c r="O176" s="9"/>
      <c r="P176" s="332"/>
      <c r="Q176" s="9"/>
      <c r="R176" s="9"/>
      <c r="S176" s="9"/>
      <c r="T176" s="9"/>
      <c r="U176" s="9"/>
      <c r="V176" s="9"/>
      <c r="W176" s="97"/>
      <c r="X176" s="498"/>
    </row>
    <row r="177" spans="1:24" x14ac:dyDescent="0.2">
      <c r="A177" s="12">
        <v>2349</v>
      </c>
      <c r="B177" s="9" t="s">
        <v>372</v>
      </c>
      <c r="C177" s="156">
        <f>$G$22</f>
        <v>0</v>
      </c>
      <c r="D177" s="156" t="s">
        <v>4</v>
      </c>
      <c r="E177" s="2" t="s">
        <v>76</v>
      </c>
      <c r="F177" s="317">
        <f>SUM(L167:L176)-L168-L173-L174</f>
        <v>0</v>
      </c>
      <c r="G177" s="166" t="s">
        <v>380</v>
      </c>
      <c r="H177" s="4"/>
      <c r="I177" s="328"/>
      <c r="J177" s="96"/>
      <c r="K177" s="95"/>
      <c r="L177" s="95">
        <f>ROUND((F177*C177%)*2,1)/2</f>
        <v>0</v>
      </c>
      <c r="M177" s="92">
        <f>K177+L177</f>
        <v>0</v>
      </c>
      <c r="N177" s="92"/>
      <c r="O177" s="9"/>
      <c r="P177" s="332"/>
      <c r="X177" s="498"/>
    </row>
    <row r="178" spans="1:24" x14ac:dyDescent="0.2">
      <c r="B178" s="9" t="s">
        <v>371</v>
      </c>
      <c r="C178" s="156">
        <f>$G$22</f>
        <v>0</v>
      </c>
      <c r="D178" s="156" t="s">
        <v>4</v>
      </c>
      <c r="E178" s="2" t="s">
        <v>76</v>
      </c>
      <c r="F178" s="317">
        <f>SUM(K167:K176)-K168-K173-K174</f>
        <v>0</v>
      </c>
      <c r="G178" s="166" t="s">
        <v>380</v>
      </c>
      <c r="H178" s="4"/>
      <c r="I178" s="328"/>
      <c r="J178" s="333"/>
      <c r="K178" s="95">
        <f>ROUND((F178*C178%)*2,1)/2</f>
        <v>0</v>
      </c>
      <c r="L178" s="95"/>
      <c r="M178" s="92">
        <f>K178+L178</f>
        <v>0</v>
      </c>
      <c r="N178" s="95"/>
      <c r="O178" s="9"/>
      <c r="P178" s="332"/>
      <c r="X178" s="498"/>
    </row>
    <row r="179" spans="1:24" x14ac:dyDescent="0.2">
      <c r="C179" s="18"/>
      <c r="D179" s="23"/>
      <c r="E179" s="18"/>
      <c r="F179" s="7"/>
      <c r="G179" s="23"/>
      <c r="H179" s="5"/>
      <c r="I179" s="16"/>
      <c r="J179" s="16"/>
      <c r="K179" s="331"/>
      <c r="L179" s="331"/>
      <c r="M179" s="331"/>
      <c r="N179" s="95"/>
      <c r="P179" s="282"/>
      <c r="X179" s="498"/>
    </row>
    <row r="180" spans="1:24" x14ac:dyDescent="0.2">
      <c r="B180" s="106" t="s">
        <v>425</v>
      </c>
      <c r="C180" s="49"/>
      <c r="D180" s="82"/>
      <c r="E180" s="49"/>
      <c r="F180" s="320"/>
      <c r="G180" s="297"/>
      <c r="H180" s="105"/>
      <c r="I180" s="105" t="s">
        <v>79</v>
      </c>
      <c r="J180" s="243"/>
      <c r="K180" s="223">
        <f>SUM(K181:K195)</f>
        <v>0</v>
      </c>
      <c r="L180" s="223">
        <f>SUM(L181:L195)</f>
        <v>0</v>
      </c>
      <c r="M180" s="330">
        <f>SUM(M181:M195)</f>
        <v>0</v>
      </c>
      <c r="N180" s="296">
        <f>SUM(N181:N196)</f>
        <v>0</v>
      </c>
      <c r="P180" s="282"/>
      <c r="Q180" s="101"/>
      <c r="R180" s="101"/>
      <c r="S180" s="101"/>
      <c r="T180" s="101"/>
      <c r="U180" s="101"/>
      <c r="V180" s="187"/>
      <c r="W180" s="415"/>
      <c r="X180" s="498"/>
    </row>
    <row r="181" spans="1:24" ht="29" x14ac:dyDescent="0.2">
      <c r="B181" s="72"/>
      <c r="C181" s="121" t="s">
        <v>378</v>
      </c>
      <c r="D181" s="75" t="s">
        <v>377</v>
      </c>
      <c r="E181" s="121" t="s">
        <v>376</v>
      </c>
      <c r="F181" s="7"/>
      <c r="G181" s="220" t="s">
        <v>412</v>
      </c>
      <c r="H181" s="319" t="s">
        <v>375</v>
      </c>
      <c r="I181" s="319" t="s">
        <v>374</v>
      </c>
      <c r="J181" s="115"/>
      <c r="K181" s="114"/>
      <c r="L181" s="114"/>
      <c r="M181" s="288" t="s">
        <v>355</v>
      </c>
      <c r="N181" s="288"/>
      <c r="P181" s="292" t="s">
        <v>354</v>
      </c>
      <c r="Q181" s="291" t="s">
        <v>353</v>
      </c>
      <c r="R181" s="542" t="s">
        <v>552</v>
      </c>
      <c r="S181" s="543" t="s">
        <v>553</v>
      </c>
      <c r="T181" s="544" t="s">
        <v>554</v>
      </c>
      <c r="U181" s="545" t="s">
        <v>555</v>
      </c>
      <c r="V181" s="546" t="s">
        <v>556</v>
      </c>
      <c r="W181" s="547" t="s">
        <v>557</v>
      </c>
      <c r="X181" s="498"/>
    </row>
    <row r="182" spans="1:24" x14ac:dyDescent="0.2">
      <c r="A182" s="12">
        <v>2350</v>
      </c>
      <c r="B182" s="9" t="s">
        <v>424</v>
      </c>
      <c r="C182" s="156">
        <v>0</v>
      </c>
      <c r="D182" s="156">
        <f t="shared" ref="D182:D188" si="21">$G$19</f>
        <v>0</v>
      </c>
      <c r="E182" s="156">
        <v>0</v>
      </c>
      <c r="F182" s="317"/>
      <c r="G182" s="156">
        <f t="shared" ref="G182:G188" si="22">C182+D182+E182</f>
        <v>0</v>
      </c>
      <c r="H182" s="318">
        <v>0</v>
      </c>
      <c r="I182" s="4">
        <f t="shared" ref="I182:I191" si="23">ROUND(($H182*108.33%)*2,1)/2</f>
        <v>0</v>
      </c>
      <c r="J182" s="96"/>
      <c r="K182" s="95"/>
      <c r="L182" s="95">
        <f t="shared" ref="L182:L191" si="24">ROUND((G182*I182)*2,1)/2</f>
        <v>0</v>
      </c>
      <c r="M182" s="92">
        <f t="shared" ref="M182:M191" si="25">K182+L182</f>
        <v>0</v>
      </c>
      <c r="N182" s="288"/>
      <c r="P182" s="282"/>
      <c r="Q182" s="1">
        <f>$X$121</f>
        <v>0</v>
      </c>
      <c r="R182" s="1">
        <f>$X$122</f>
        <v>0</v>
      </c>
      <c r="S182" s="1">
        <f>$X$123</f>
        <v>0</v>
      </c>
      <c r="T182" s="1">
        <f>$X$124</f>
        <v>0</v>
      </c>
      <c r="U182" s="1">
        <v>0</v>
      </c>
      <c r="V182" s="7">
        <v>0</v>
      </c>
      <c r="W182" s="164">
        <f t="shared" ref="W182:W191" si="26">U182*V182</f>
        <v>0</v>
      </c>
      <c r="X182" s="498"/>
    </row>
    <row r="183" spans="1:24" x14ac:dyDescent="0.2">
      <c r="A183" s="12">
        <f t="shared" ref="A183:A191" si="27">A182+1</f>
        <v>2351</v>
      </c>
      <c r="B183" s="9" t="s">
        <v>423</v>
      </c>
      <c r="C183" s="156">
        <v>0</v>
      </c>
      <c r="D183" s="156">
        <f t="shared" si="21"/>
        <v>0</v>
      </c>
      <c r="E183" s="156">
        <v>0</v>
      </c>
      <c r="F183" s="317"/>
      <c r="G183" s="156">
        <f t="shared" si="22"/>
        <v>0</v>
      </c>
      <c r="H183" s="318">
        <v>0</v>
      </c>
      <c r="I183" s="4">
        <f t="shared" si="23"/>
        <v>0</v>
      </c>
      <c r="J183" s="96"/>
      <c r="K183" s="95"/>
      <c r="L183" s="95">
        <f t="shared" si="24"/>
        <v>0</v>
      </c>
      <c r="M183" s="92">
        <f t="shared" si="25"/>
        <v>0</v>
      </c>
      <c r="N183" s="288"/>
      <c r="P183" s="282"/>
      <c r="T183" s="9"/>
      <c r="W183" s="164">
        <f t="shared" si="26"/>
        <v>0</v>
      </c>
      <c r="X183" s="498"/>
    </row>
    <row r="184" spans="1:24" x14ac:dyDescent="0.2">
      <c r="A184" s="12">
        <f t="shared" si="27"/>
        <v>2352</v>
      </c>
      <c r="B184" s="9" t="s">
        <v>422</v>
      </c>
      <c r="C184" s="156">
        <v>0</v>
      </c>
      <c r="D184" s="156">
        <f t="shared" si="21"/>
        <v>0</v>
      </c>
      <c r="E184" s="156">
        <v>0</v>
      </c>
      <c r="F184" s="317"/>
      <c r="G184" s="156">
        <f t="shared" si="22"/>
        <v>0</v>
      </c>
      <c r="H184" s="318">
        <v>0</v>
      </c>
      <c r="I184" s="4">
        <f t="shared" si="23"/>
        <v>0</v>
      </c>
      <c r="J184" s="96"/>
      <c r="K184" s="95"/>
      <c r="L184" s="95">
        <f t="shared" si="24"/>
        <v>0</v>
      </c>
      <c r="M184" s="92">
        <f t="shared" si="25"/>
        <v>0</v>
      </c>
      <c r="N184" s="288"/>
      <c r="P184" s="282"/>
      <c r="T184" s="9"/>
      <c r="W184" s="164">
        <f t="shared" si="26"/>
        <v>0</v>
      </c>
      <c r="X184" s="498"/>
    </row>
    <row r="185" spans="1:24" x14ac:dyDescent="0.2">
      <c r="A185" s="12">
        <f t="shared" si="27"/>
        <v>2353</v>
      </c>
      <c r="B185" s="9" t="s">
        <v>421</v>
      </c>
      <c r="C185" s="156">
        <v>0</v>
      </c>
      <c r="D185" s="156">
        <f t="shared" si="21"/>
        <v>0</v>
      </c>
      <c r="E185" s="156">
        <v>0</v>
      </c>
      <c r="F185" s="317"/>
      <c r="G185" s="156">
        <f t="shared" si="22"/>
        <v>0</v>
      </c>
      <c r="H185" s="318">
        <v>0</v>
      </c>
      <c r="I185" s="4">
        <f t="shared" si="23"/>
        <v>0</v>
      </c>
      <c r="J185" s="96"/>
      <c r="K185" s="95"/>
      <c r="L185" s="95">
        <f t="shared" si="24"/>
        <v>0</v>
      </c>
      <c r="M185" s="92">
        <f t="shared" si="25"/>
        <v>0</v>
      </c>
      <c r="N185" s="288"/>
      <c r="P185" s="282"/>
      <c r="T185" s="9"/>
      <c r="W185" s="164">
        <f t="shared" si="26"/>
        <v>0</v>
      </c>
      <c r="X185" s="498"/>
    </row>
    <row r="186" spans="1:24" x14ac:dyDescent="0.2">
      <c r="A186" s="12">
        <f t="shared" si="27"/>
        <v>2354</v>
      </c>
      <c r="B186" s="9" t="s">
        <v>420</v>
      </c>
      <c r="C186" s="156">
        <v>0</v>
      </c>
      <c r="D186" s="156">
        <f t="shared" si="21"/>
        <v>0</v>
      </c>
      <c r="E186" s="156">
        <v>0</v>
      </c>
      <c r="F186" s="317"/>
      <c r="G186" s="156">
        <f t="shared" si="22"/>
        <v>0</v>
      </c>
      <c r="H186" s="318">
        <v>0</v>
      </c>
      <c r="I186" s="4">
        <f t="shared" si="23"/>
        <v>0</v>
      </c>
      <c r="J186" s="96"/>
      <c r="K186" s="95"/>
      <c r="L186" s="95">
        <f t="shared" si="24"/>
        <v>0</v>
      </c>
      <c r="M186" s="92">
        <f t="shared" si="25"/>
        <v>0</v>
      </c>
      <c r="N186" s="288"/>
      <c r="P186" s="282"/>
      <c r="T186" s="9"/>
      <c r="W186" s="164">
        <f t="shared" si="26"/>
        <v>0</v>
      </c>
      <c r="X186" s="498"/>
    </row>
    <row r="187" spans="1:24" x14ac:dyDescent="0.2">
      <c r="A187" s="12">
        <f t="shared" si="27"/>
        <v>2355</v>
      </c>
      <c r="B187" s="9" t="s">
        <v>419</v>
      </c>
      <c r="C187" s="156">
        <v>0</v>
      </c>
      <c r="D187" s="156">
        <f t="shared" si="21"/>
        <v>0</v>
      </c>
      <c r="E187" s="156">
        <v>0</v>
      </c>
      <c r="F187" s="317"/>
      <c r="G187" s="156">
        <f t="shared" si="22"/>
        <v>0</v>
      </c>
      <c r="H187" s="318">
        <v>0</v>
      </c>
      <c r="I187" s="4">
        <f t="shared" si="23"/>
        <v>0</v>
      </c>
      <c r="J187" s="96"/>
      <c r="K187" s="95"/>
      <c r="L187" s="95">
        <f t="shared" si="24"/>
        <v>0</v>
      </c>
      <c r="M187" s="92">
        <f t="shared" si="25"/>
        <v>0</v>
      </c>
      <c r="N187" s="288"/>
      <c r="P187" s="282"/>
      <c r="T187" s="9"/>
      <c r="W187" s="164">
        <f t="shared" si="26"/>
        <v>0</v>
      </c>
      <c r="X187" s="498"/>
    </row>
    <row r="188" spans="1:24" x14ac:dyDescent="0.2">
      <c r="A188" s="12">
        <f t="shared" si="27"/>
        <v>2356</v>
      </c>
      <c r="B188" s="9" t="s">
        <v>418</v>
      </c>
      <c r="C188" s="156">
        <v>0</v>
      </c>
      <c r="D188" s="156">
        <f t="shared" si="21"/>
        <v>0</v>
      </c>
      <c r="E188" s="156">
        <v>0</v>
      </c>
      <c r="F188" s="317"/>
      <c r="G188" s="156">
        <f t="shared" si="22"/>
        <v>0</v>
      </c>
      <c r="H188" s="318">
        <v>0</v>
      </c>
      <c r="I188" s="4">
        <f t="shared" si="23"/>
        <v>0</v>
      </c>
      <c r="J188" s="96"/>
      <c r="K188" s="95"/>
      <c r="L188" s="95">
        <f t="shared" si="24"/>
        <v>0</v>
      </c>
      <c r="M188" s="92">
        <f t="shared" si="25"/>
        <v>0</v>
      </c>
      <c r="N188" s="288"/>
      <c r="P188" s="282"/>
      <c r="T188" s="9"/>
      <c r="W188" s="164">
        <f t="shared" si="26"/>
        <v>0</v>
      </c>
      <c r="X188" s="498"/>
    </row>
    <row r="189" spans="1:24" x14ac:dyDescent="0.2">
      <c r="A189" s="12">
        <f t="shared" si="27"/>
        <v>2357</v>
      </c>
      <c r="B189" s="9" t="s">
        <v>287</v>
      </c>
      <c r="C189" s="156"/>
      <c r="D189" s="156"/>
      <c r="E189" s="156"/>
      <c r="F189" s="276" t="s">
        <v>130</v>
      </c>
      <c r="G189" s="2">
        <v>0</v>
      </c>
      <c r="H189" s="318">
        <v>0</v>
      </c>
      <c r="I189" s="4">
        <f t="shared" si="23"/>
        <v>0</v>
      </c>
      <c r="J189" s="96"/>
      <c r="K189" s="95"/>
      <c r="L189" s="95">
        <f t="shared" si="24"/>
        <v>0</v>
      </c>
      <c r="M189" s="92">
        <f t="shared" si="25"/>
        <v>0</v>
      </c>
      <c r="N189" s="288"/>
      <c r="P189" s="282"/>
      <c r="T189" s="9"/>
      <c r="W189" s="164">
        <f t="shared" si="26"/>
        <v>0</v>
      </c>
      <c r="X189" s="498"/>
    </row>
    <row r="190" spans="1:24" x14ac:dyDescent="0.2">
      <c r="A190" s="12">
        <f t="shared" si="27"/>
        <v>2358</v>
      </c>
      <c r="B190" s="9" t="s">
        <v>383</v>
      </c>
      <c r="C190" s="156">
        <v>0</v>
      </c>
      <c r="D190" s="156">
        <f>$G$19</f>
        <v>0</v>
      </c>
      <c r="E190" s="156">
        <v>0</v>
      </c>
      <c r="F190" s="317"/>
      <c r="G190" s="156">
        <f>C190+D190+E190</f>
        <v>0</v>
      </c>
      <c r="H190" s="318">
        <v>0</v>
      </c>
      <c r="I190" s="4">
        <f t="shared" si="23"/>
        <v>0</v>
      </c>
      <c r="J190" s="96"/>
      <c r="K190" s="95"/>
      <c r="L190" s="95">
        <f t="shared" si="24"/>
        <v>0</v>
      </c>
      <c r="M190" s="92">
        <f t="shared" si="25"/>
        <v>0</v>
      </c>
      <c r="N190" s="288"/>
      <c r="O190" s="3" t="s">
        <v>361</v>
      </c>
      <c r="P190" s="282"/>
      <c r="T190" s="9"/>
      <c r="W190" s="164">
        <f t="shared" si="26"/>
        <v>0</v>
      </c>
      <c r="X190" s="498"/>
    </row>
    <row r="191" spans="1:24" x14ac:dyDescent="0.2">
      <c r="A191" s="12">
        <f t="shared" si="27"/>
        <v>2359</v>
      </c>
      <c r="C191" s="156">
        <v>0</v>
      </c>
      <c r="D191" s="156">
        <f>$G$19</f>
        <v>0</v>
      </c>
      <c r="E191" s="156">
        <v>0</v>
      </c>
      <c r="F191" s="317"/>
      <c r="G191" s="156">
        <f>C191+D191+E191</f>
        <v>0</v>
      </c>
      <c r="H191" s="318">
        <v>0</v>
      </c>
      <c r="I191" s="4">
        <f t="shared" si="23"/>
        <v>0</v>
      </c>
      <c r="J191" s="96"/>
      <c r="K191" s="95"/>
      <c r="L191" s="95">
        <f t="shared" si="24"/>
        <v>0</v>
      </c>
      <c r="M191" s="92">
        <f t="shared" si="25"/>
        <v>0</v>
      </c>
      <c r="N191" s="288"/>
      <c r="P191" s="282"/>
      <c r="T191" s="9"/>
      <c r="W191" s="164">
        <f t="shared" si="26"/>
        <v>0</v>
      </c>
      <c r="X191" s="498"/>
    </row>
    <row r="192" spans="1:24" x14ac:dyDescent="0.2">
      <c r="C192" s="2"/>
      <c r="D192" s="156"/>
      <c r="E192" s="2"/>
      <c r="F192" s="317"/>
      <c r="G192" s="156"/>
      <c r="H192" s="4"/>
      <c r="I192" s="328"/>
      <c r="J192" s="115"/>
      <c r="K192" s="114"/>
      <c r="L192" s="114"/>
      <c r="M192" s="92"/>
      <c r="N192" s="288"/>
      <c r="P192" s="282"/>
      <c r="X192" s="498"/>
    </row>
    <row r="193" spans="1:26" x14ac:dyDescent="0.2">
      <c r="A193" s="12">
        <v>2359</v>
      </c>
      <c r="B193" s="9" t="s">
        <v>372</v>
      </c>
      <c r="C193" s="156">
        <f>$G$22</f>
        <v>0</v>
      </c>
      <c r="D193" s="156" t="s">
        <v>4</v>
      </c>
      <c r="E193" s="2" t="s">
        <v>76</v>
      </c>
      <c r="F193" s="317">
        <f>SUM(L181:L192)-L190</f>
        <v>0</v>
      </c>
      <c r="G193" s="166" t="s">
        <v>380</v>
      </c>
      <c r="H193" s="4"/>
      <c r="I193" s="328"/>
      <c r="J193" s="96"/>
      <c r="K193" s="95"/>
      <c r="L193" s="95">
        <f>ROUND((F193*C193%)*2,1)/2</f>
        <v>0</v>
      </c>
      <c r="M193" s="92">
        <f>K193+L193</f>
        <v>0</v>
      </c>
      <c r="N193" s="288"/>
      <c r="P193" s="282"/>
      <c r="X193" s="498"/>
    </row>
    <row r="194" spans="1:26" x14ac:dyDescent="0.2">
      <c r="B194" s="9" t="s">
        <v>414</v>
      </c>
      <c r="C194" s="156">
        <f>$G$22</f>
        <v>0</v>
      </c>
      <c r="D194" s="156" t="s">
        <v>4</v>
      </c>
      <c r="E194" s="2" t="s">
        <v>76</v>
      </c>
      <c r="F194" s="317">
        <f>SUM(K181:K192)-K190</f>
        <v>0</v>
      </c>
      <c r="G194" s="166" t="s">
        <v>380</v>
      </c>
      <c r="H194" s="4"/>
      <c r="I194" s="328"/>
      <c r="J194" s="96"/>
      <c r="K194" s="95">
        <f>ROUND((F194*C194%)*2,1)/2</f>
        <v>0</v>
      </c>
      <c r="L194" s="95"/>
      <c r="M194" s="92">
        <f>K194+L194</f>
        <v>0</v>
      </c>
      <c r="N194" s="288"/>
      <c r="P194" s="282"/>
      <c r="X194" s="498"/>
    </row>
    <row r="195" spans="1:26" x14ac:dyDescent="0.2">
      <c r="C195" s="2"/>
      <c r="D195" s="156"/>
      <c r="E195" s="2"/>
      <c r="F195" s="317"/>
      <c r="G195" s="156"/>
      <c r="H195" s="4"/>
      <c r="I195" s="119"/>
      <c r="J195" s="119"/>
      <c r="K195" s="29"/>
      <c r="L195" s="29"/>
      <c r="M195" s="95"/>
      <c r="N195" s="95"/>
      <c r="P195" s="282"/>
      <c r="X195" s="498"/>
    </row>
    <row r="196" spans="1:26" x14ac:dyDescent="0.2">
      <c r="C196" s="2"/>
      <c r="D196" s="156"/>
      <c r="E196" s="2"/>
      <c r="F196" s="317"/>
      <c r="G196" s="156"/>
      <c r="H196" s="4"/>
      <c r="I196" s="119"/>
      <c r="J196" s="119"/>
      <c r="K196" s="321"/>
      <c r="L196" s="321"/>
      <c r="M196" s="108"/>
      <c r="N196" s="108"/>
      <c r="P196" s="282"/>
      <c r="X196" s="498"/>
    </row>
    <row r="197" spans="1:26" x14ac:dyDescent="0.2">
      <c r="B197" s="106" t="s">
        <v>417</v>
      </c>
      <c r="C197" s="329"/>
      <c r="D197" s="153"/>
      <c r="E197" s="83"/>
      <c r="F197" s="320"/>
      <c r="G197" s="153"/>
      <c r="H197" s="105"/>
      <c r="I197" s="105" t="s">
        <v>79</v>
      </c>
      <c r="J197" s="243"/>
      <c r="K197" s="149">
        <f>SUM(K198:K206)</f>
        <v>0</v>
      </c>
      <c r="L197" s="149">
        <f>SUM(L198:L206)</f>
        <v>0</v>
      </c>
      <c r="M197" s="296">
        <f>SUM(M198:M206)</f>
        <v>0</v>
      </c>
      <c r="N197" s="296">
        <f>SUM(N198:N206)</f>
        <v>0</v>
      </c>
      <c r="P197" s="282"/>
      <c r="X197" s="498"/>
      <c r="Z197" s="5"/>
    </row>
    <row r="198" spans="1:26" ht="29" x14ac:dyDescent="0.2">
      <c r="B198" s="72"/>
      <c r="C198" s="121" t="s">
        <v>378</v>
      </c>
      <c r="D198" s="75" t="s">
        <v>377</v>
      </c>
      <c r="E198" s="121" t="s">
        <v>376</v>
      </c>
      <c r="F198" s="7"/>
      <c r="G198" s="220" t="s">
        <v>412</v>
      </c>
      <c r="H198" s="319" t="s">
        <v>375</v>
      </c>
      <c r="I198" s="319" t="s">
        <v>374</v>
      </c>
      <c r="J198" s="115"/>
      <c r="K198" s="114"/>
      <c r="L198" s="114"/>
      <c r="M198" s="288" t="s">
        <v>355</v>
      </c>
      <c r="N198" s="288"/>
      <c r="P198" s="292" t="s">
        <v>354</v>
      </c>
      <c r="Q198" s="291" t="s">
        <v>353</v>
      </c>
      <c r="R198" s="542" t="s">
        <v>552</v>
      </c>
      <c r="S198" s="543" t="s">
        <v>553</v>
      </c>
      <c r="T198" s="544" t="s">
        <v>554</v>
      </c>
      <c r="U198" s="545" t="s">
        <v>555</v>
      </c>
      <c r="V198" s="546" t="s">
        <v>556</v>
      </c>
      <c r="W198" s="547" t="s">
        <v>557</v>
      </c>
      <c r="X198" s="498"/>
    </row>
    <row r="199" spans="1:26" x14ac:dyDescent="0.2">
      <c r="A199" s="12">
        <v>2360</v>
      </c>
      <c r="B199" s="9" t="s">
        <v>416</v>
      </c>
      <c r="C199" s="156">
        <v>0</v>
      </c>
      <c r="D199" s="156">
        <f>$G$19</f>
        <v>0</v>
      </c>
      <c r="E199" s="156">
        <v>0</v>
      </c>
      <c r="F199" s="317"/>
      <c r="G199" s="156">
        <f>C199+D199+E199</f>
        <v>0</v>
      </c>
      <c r="H199" s="318">
        <v>0</v>
      </c>
      <c r="I199" s="4">
        <f>ROUND(($H199*108.33%)*2,1)/2</f>
        <v>0</v>
      </c>
      <c r="J199" s="96"/>
      <c r="K199" s="95"/>
      <c r="L199" s="95">
        <f>ROUND((G199*I199)*2,1)/2</f>
        <v>0</v>
      </c>
      <c r="M199" s="92">
        <f>K199+L199</f>
        <v>0</v>
      </c>
      <c r="N199" s="288"/>
      <c r="P199" s="282"/>
      <c r="Q199" s="1">
        <f>$X$121</f>
        <v>0</v>
      </c>
      <c r="R199" s="1">
        <f>$X$122</f>
        <v>0</v>
      </c>
      <c r="S199" s="1">
        <f>$X$123</f>
        <v>0</v>
      </c>
      <c r="T199" s="1">
        <f>$X$124</f>
        <v>0</v>
      </c>
      <c r="U199" s="1">
        <v>0</v>
      </c>
      <c r="V199" s="7">
        <v>0</v>
      </c>
      <c r="W199" s="164">
        <f>U199*V199</f>
        <v>0</v>
      </c>
      <c r="X199" s="498"/>
    </row>
    <row r="200" spans="1:26" x14ac:dyDescent="0.2">
      <c r="A200" s="12">
        <f>A199+1</f>
        <v>2361</v>
      </c>
      <c r="B200" s="9" t="s">
        <v>415</v>
      </c>
      <c r="C200" s="156">
        <v>0</v>
      </c>
      <c r="D200" s="156">
        <f>$G$19</f>
        <v>0</v>
      </c>
      <c r="E200" s="156">
        <v>0</v>
      </c>
      <c r="F200" s="317"/>
      <c r="G200" s="156">
        <f>C200+D200+E200</f>
        <v>0</v>
      </c>
      <c r="H200" s="318">
        <v>0</v>
      </c>
      <c r="I200" s="4">
        <f>ROUND(($H200*108.33%)*2,1)/2</f>
        <v>0</v>
      </c>
      <c r="J200" s="96"/>
      <c r="K200" s="95"/>
      <c r="L200" s="95">
        <f>ROUND((G200*I200)*2,1)/2</f>
        <v>0</v>
      </c>
      <c r="M200" s="92">
        <f>K200+L200</f>
        <v>0</v>
      </c>
      <c r="N200" s="288"/>
      <c r="P200" s="282"/>
      <c r="T200" s="9"/>
      <c r="W200" s="164">
        <f>U200*V200</f>
        <v>0</v>
      </c>
      <c r="X200" s="498"/>
    </row>
    <row r="201" spans="1:26" x14ac:dyDescent="0.2">
      <c r="A201" s="12">
        <f>A200+1</f>
        <v>2362</v>
      </c>
      <c r="B201" s="9" t="s">
        <v>383</v>
      </c>
      <c r="C201" s="156">
        <v>0</v>
      </c>
      <c r="D201" s="156">
        <f>$G$19</f>
        <v>0</v>
      </c>
      <c r="E201" s="156">
        <v>0</v>
      </c>
      <c r="F201" s="317"/>
      <c r="G201" s="156">
        <f>C201+D201+E201</f>
        <v>0</v>
      </c>
      <c r="H201" s="318">
        <v>0</v>
      </c>
      <c r="I201" s="4">
        <f>ROUND(($H201*108.33%)*2,1)/2</f>
        <v>0</v>
      </c>
      <c r="J201" s="96"/>
      <c r="K201" s="95"/>
      <c r="L201" s="95">
        <f>ROUND((G201*I201)*2,1)/2</f>
        <v>0</v>
      </c>
      <c r="M201" s="92">
        <f>K201+L201</f>
        <v>0</v>
      </c>
      <c r="N201" s="288"/>
      <c r="O201" s="3" t="s">
        <v>361</v>
      </c>
      <c r="P201" s="282"/>
      <c r="T201" s="9"/>
      <c r="W201" s="164">
        <f>U201*V201</f>
        <v>0</v>
      </c>
      <c r="X201" s="498"/>
    </row>
    <row r="202" spans="1:26" x14ac:dyDescent="0.2">
      <c r="A202" s="12">
        <f>A201+1</f>
        <v>2363</v>
      </c>
      <c r="C202" s="156">
        <v>0</v>
      </c>
      <c r="D202" s="156">
        <f>$G$19</f>
        <v>0</v>
      </c>
      <c r="E202" s="156">
        <v>0</v>
      </c>
      <c r="F202" s="317"/>
      <c r="G202" s="156">
        <f>C202+D202+E202</f>
        <v>0</v>
      </c>
      <c r="H202" s="318">
        <v>0</v>
      </c>
      <c r="I202" s="4">
        <f>ROUND(($H202*108.33%)*2,1)/2</f>
        <v>0</v>
      </c>
      <c r="J202" s="96"/>
      <c r="K202" s="95"/>
      <c r="L202" s="95">
        <f>ROUND((G202*I202)*2,1)/2</f>
        <v>0</v>
      </c>
      <c r="M202" s="92">
        <f>K202+L202</f>
        <v>0</v>
      </c>
      <c r="N202" s="288"/>
      <c r="P202" s="282"/>
      <c r="T202" s="9"/>
      <c r="W202" s="164">
        <f>U202*V202</f>
        <v>0</v>
      </c>
      <c r="X202" s="498"/>
    </row>
    <row r="203" spans="1:26" x14ac:dyDescent="0.2">
      <c r="C203" s="2"/>
      <c r="D203" s="156"/>
      <c r="E203" s="2"/>
      <c r="F203" s="317"/>
      <c r="G203" s="156"/>
      <c r="H203" s="4"/>
      <c r="I203" s="328"/>
      <c r="J203" s="115"/>
      <c r="K203" s="114"/>
      <c r="L203" s="114"/>
      <c r="M203" s="92"/>
      <c r="N203" s="288"/>
      <c r="P203" s="282"/>
      <c r="X203" s="498"/>
    </row>
    <row r="204" spans="1:26" x14ac:dyDescent="0.2">
      <c r="A204" s="12">
        <v>2369</v>
      </c>
      <c r="B204" s="9" t="s">
        <v>372</v>
      </c>
      <c r="C204" s="156">
        <f>$G$22</f>
        <v>0</v>
      </c>
      <c r="D204" s="156" t="s">
        <v>4</v>
      </c>
      <c r="E204" s="2" t="s">
        <v>76</v>
      </c>
      <c r="F204" s="317">
        <f>SUM(L198:L203)-L201</f>
        <v>0</v>
      </c>
      <c r="G204" s="166" t="s">
        <v>380</v>
      </c>
      <c r="H204" s="4"/>
      <c r="I204" s="327"/>
      <c r="J204" s="96"/>
      <c r="K204" s="95"/>
      <c r="L204" s="95">
        <f>ROUND((F204*C204%)*2,1)/2</f>
        <v>0</v>
      </c>
      <c r="M204" s="92">
        <f>K204+L204</f>
        <v>0</v>
      </c>
      <c r="N204" s="288"/>
      <c r="P204" s="282"/>
      <c r="X204" s="498"/>
    </row>
    <row r="205" spans="1:26" x14ac:dyDescent="0.2">
      <c r="B205" s="9" t="s">
        <v>414</v>
      </c>
      <c r="C205" s="156">
        <f>$G$22</f>
        <v>0</v>
      </c>
      <c r="D205" s="156" t="s">
        <v>4</v>
      </c>
      <c r="E205" s="2" t="s">
        <v>76</v>
      </c>
      <c r="F205" s="317">
        <f>SUM(K198:K203)-K201</f>
        <v>0</v>
      </c>
      <c r="G205" s="166" t="s">
        <v>380</v>
      </c>
      <c r="H205" s="4"/>
      <c r="I205" s="327"/>
      <c r="J205" s="96"/>
      <c r="K205" s="95">
        <f>ROUND((F205*C205%)*2,1)/2</f>
        <v>0</v>
      </c>
      <c r="L205" s="95"/>
      <c r="M205" s="92">
        <f>K205+L205</f>
        <v>0</v>
      </c>
      <c r="N205" s="288"/>
      <c r="P205" s="282"/>
      <c r="X205" s="498"/>
    </row>
    <row r="206" spans="1:26" x14ac:dyDescent="0.2">
      <c r="C206" s="2"/>
      <c r="D206" s="156"/>
      <c r="E206" s="2"/>
      <c r="F206" s="317"/>
      <c r="G206" s="156"/>
      <c r="H206" s="4"/>
      <c r="I206" s="119"/>
      <c r="J206" s="123"/>
      <c r="K206" s="321"/>
      <c r="L206" s="321"/>
      <c r="M206" s="108"/>
      <c r="N206" s="108"/>
      <c r="P206" s="282"/>
      <c r="X206" s="498"/>
    </row>
    <row r="207" spans="1:26" x14ac:dyDescent="0.2">
      <c r="B207" s="106" t="s">
        <v>413</v>
      </c>
      <c r="C207" s="83"/>
      <c r="D207" s="153"/>
      <c r="E207" s="83"/>
      <c r="F207" s="323"/>
      <c r="G207" s="153"/>
      <c r="H207" s="105"/>
      <c r="I207" s="105" t="s">
        <v>79</v>
      </c>
      <c r="J207" s="243"/>
      <c r="K207" s="149">
        <f>SUM(K208:K219)</f>
        <v>0</v>
      </c>
      <c r="L207" s="149">
        <f>SUM(L208:L219)</f>
        <v>0</v>
      </c>
      <c r="M207" s="255">
        <f>SUM(M208:M219)</f>
        <v>0</v>
      </c>
      <c r="N207" s="255">
        <f>SUM(N208:N219)</f>
        <v>0</v>
      </c>
      <c r="O207" s="110"/>
      <c r="P207" s="282"/>
      <c r="X207" s="498"/>
    </row>
    <row r="208" spans="1:26" ht="29" x14ac:dyDescent="0.2">
      <c r="B208" s="72"/>
      <c r="C208" s="121" t="s">
        <v>378</v>
      </c>
      <c r="D208" s="75" t="s">
        <v>377</v>
      </c>
      <c r="E208" s="121" t="s">
        <v>376</v>
      </c>
      <c r="F208" s="7"/>
      <c r="G208" s="220" t="s">
        <v>412</v>
      </c>
      <c r="H208" s="319" t="s">
        <v>375</v>
      </c>
      <c r="I208" s="319" t="s">
        <v>374</v>
      </c>
      <c r="J208" s="115"/>
      <c r="K208" s="114"/>
      <c r="L208" s="114"/>
      <c r="M208" s="288" t="s">
        <v>355</v>
      </c>
      <c r="N208" s="288"/>
      <c r="P208" s="292" t="s">
        <v>354</v>
      </c>
      <c r="Q208" s="291" t="s">
        <v>353</v>
      </c>
      <c r="R208" s="542" t="s">
        <v>552</v>
      </c>
      <c r="S208" s="543" t="s">
        <v>553</v>
      </c>
      <c r="T208" s="544" t="s">
        <v>554</v>
      </c>
      <c r="U208" s="545" t="s">
        <v>555</v>
      </c>
      <c r="V208" s="546" t="s">
        <v>556</v>
      </c>
      <c r="W208" s="547" t="s">
        <v>557</v>
      </c>
      <c r="X208" s="498"/>
    </row>
    <row r="209" spans="1:24" x14ac:dyDescent="0.2">
      <c r="A209" s="12">
        <v>2410</v>
      </c>
      <c r="B209" s="9" t="s">
        <v>411</v>
      </c>
      <c r="C209" s="156">
        <v>0</v>
      </c>
      <c r="D209" s="156">
        <f>$G$19</f>
        <v>0</v>
      </c>
      <c r="E209" s="156">
        <v>0</v>
      </c>
      <c r="F209" s="317"/>
      <c r="G209" s="156">
        <f>C209+D209+E209</f>
        <v>0</v>
      </c>
      <c r="H209" s="318">
        <v>0</v>
      </c>
      <c r="I209" s="4">
        <f t="shared" ref="I209:I215" si="28">ROUND(($H209*108.33%)*2,1)/2</f>
        <v>0</v>
      </c>
      <c r="J209" s="96"/>
      <c r="K209" s="95"/>
      <c r="L209" s="95">
        <f t="shared" ref="L209:L215" si="29">ROUND((G209*I209)*2,1)/2</f>
        <v>0</v>
      </c>
      <c r="M209" s="92">
        <f t="shared" ref="M209:M215" si="30">K209+L209</f>
        <v>0</v>
      </c>
      <c r="N209" s="288"/>
      <c r="O209" s="326"/>
      <c r="P209" s="282"/>
      <c r="Q209" s="1">
        <f>$X$121</f>
        <v>0</v>
      </c>
      <c r="R209" s="1">
        <f>$X$122</f>
        <v>0</v>
      </c>
      <c r="S209" s="1">
        <f>$X$123</f>
        <v>0</v>
      </c>
      <c r="T209" s="1">
        <f>$X$124</f>
        <v>0</v>
      </c>
      <c r="U209" s="1">
        <v>0</v>
      </c>
      <c r="V209" s="7">
        <v>0</v>
      </c>
      <c r="W209" s="164">
        <f t="shared" ref="W209:W215" si="31">U209*V209</f>
        <v>0</v>
      </c>
      <c r="X209" s="498"/>
    </row>
    <row r="210" spans="1:24" x14ac:dyDescent="0.2">
      <c r="A210" s="12">
        <f t="shared" ref="A210:A215" si="32">A209+1</f>
        <v>2411</v>
      </c>
      <c r="B210" s="9" t="s">
        <v>410</v>
      </c>
      <c r="C210" s="156">
        <v>0</v>
      </c>
      <c r="D210" s="156">
        <f>$G$19</f>
        <v>0</v>
      </c>
      <c r="E210" s="156">
        <v>0</v>
      </c>
      <c r="F210" s="317"/>
      <c r="G210" s="156">
        <f>C210+D210+E210</f>
        <v>0</v>
      </c>
      <c r="H210" s="318">
        <v>0</v>
      </c>
      <c r="I210" s="4">
        <f t="shared" si="28"/>
        <v>0</v>
      </c>
      <c r="J210" s="96"/>
      <c r="K210" s="95"/>
      <c r="L210" s="95">
        <f t="shared" si="29"/>
        <v>0</v>
      </c>
      <c r="M210" s="92">
        <f t="shared" si="30"/>
        <v>0</v>
      </c>
      <c r="N210" s="288"/>
      <c r="P210" s="282"/>
      <c r="W210" s="164">
        <f t="shared" si="31"/>
        <v>0</v>
      </c>
      <c r="X210" s="498"/>
    </row>
    <row r="211" spans="1:24" x14ac:dyDescent="0.2">
      <c r="A211" s="12">
        <f t="shared" si="32"/>
        <v>2412</v>
      </c>
      <c r="B211" s="9" t="s">
        <v>409</v>
      </c>
      <c r="C211" s="156">
        <v>0</v>
      </c>
      <c r="D211" s="156">
        <f>$G$19</f>
        <v>0</v>
      </c>
      <c r="E211" s="156">
        <v>0</v>
      </c>
      <c r="F211" s="317"/>
      <c r="G211" s="156">
        <f>C211+D211+E211</f>
        <v>0</v>
      </c>
      <c r="H211" s="318">
        <v>0</v>
      </c>
      <c r="I211" s="4">
        <f t="shared" si="28"/>
        <v>0</v>
      </c>
      <c r="J211" s="96"/>
      <c r="K211" s="95"/>
      <c r="L211" s="95">
        <f t="shared" si="29"/>
        <v>0</v>
      </c>
      <c r="M211" s="92">
        <f t="shared" si="30"/>
        <v>0</v>
      </c>
      <c r="N211" s="288"/>
      <c r="P211" s="282"/>
      <c r="W211" s="164">
        <f t="shared" si="31"/>
        <v>0</v>
      </c>
      <c r="X211" s="498"/>
    </row>
    <row r="212" spans="1:24" x14ac:dyDescent="0.2">
      <c r="A212" s="12">
        <f t="shared" si="32"/>
        <v>2413</v>
      </c>
      <c r="B212" s="9" t="s">
        <v>408</v>
      </c>
      <c r="C212" s="156">
        <v>0</v>
      </c>
      <c r="D212" s="156">
        <f>$G$19</f>
        <v>0</v>
      </c>
      <c r="E212" s="156">
        <v>0</v>
      </c>
      <c r="F212" s="317"/>
      <c r="G212" s="156">
        <f>C212+D212+E212</f>
        <v>0</v>
      </c>
      <c r="H212" s="318">
        <v>0</v>
      </c>
      <c r="I212" s="4">
        <f t="shared" si="28"/>
        <v>0</v>
      </c>
      <c r="J212" s="96"/>
      <c r="K212" s="95"/>
      <c r="L212" s="95">
        <f t="shared" si="29"/>
        <v>0</v>
      </c>
      <c r="M212" s="92">
        <f t="shared" si="30"/>
        <v>0</v>
      </c>
      <c r="N212" s="288"/>
      <c r="P212" s="282"/>
      <c r="W212" s="164">
        <f t="shared" si="31"/>
        <v>0</v>
      </c>
      <c r="X212" s="498"/>
    </row>
    <row r="213" spans="1:24" x14ac:dyDescent="0.2">
      <c r="A213" s="12">
        <f t="shared" si="32"/>
        <v>2414</v>
      </c>
      <c r="B213" s="9" t="s">
        <v>287</v>
      </c>
      <c r="C213" s="156"/>
      <c r="D213" s="156"/>
      <c r="E213" s="156"/>
      <c r="F213" s="276" t="s">
        <v>407</v>
      </c>
      <c r="G213" s="2">
        <v>0</v>
      </c>
      <c r="H213" s="318">
        <v>0</v>
      </c>
      <c r="I213" s="4">
        <f t="shared" si="28"/>
        <v>0</v>
      </c>
      <c r="J213" s="96"/>
      <c r="K213" s="95"/>
      <c r="L213" s="95">
        <f t="shared" si="29"/>
        <v>0</v>
      </c>
      <c r="M213" s="92">
        <f t="shared" si="30"/>
        <v>0</v>
      </c>
      <c r="N213" s="288"/>
      <c r="P213" s="282"/>
      <c r="W213" s="164">
        <f t="shared" si="31"/>
        <v>0</v>
      </c>
      <c r="X213" s="498"/>
    </row>
    <row r="214" spans="1:24" x14ac:dyDescent="0.2">
      <c r="A214" s="12">
        <f t="shared" si="32"/>
        <v>2415</v>
      </c>
      <c r="B214" s="9" t="s">
        <v>383</v>
      </c>
      <c r="C214" s="156">
        <v>0</v>
      </c>
      <c r="D214" s="156">
        <f>$G$19</f>
        <v>0</v>
      </c>
      <c r="E214" s="156">
        <v>0</v>
      </c>
      <c r="F214" s="276"/>
      <c r="G214" s="156">
        <f>C214+D214+E214</f>
        <v>0</v>
      </c>
      <c r="H214" s="318">
        <v>0</v>
      </c>
      <c r="I214" s="4">
        <f t="shared" si="28"/>
        <v>0</v>
      </c>
      <c r="J214" s="96"/>
      <c r="K214" s="95"/>
      <c r="L214" s="95">
        <f t="shared" si="29"/>
        <v>0</v>
      </c>
      <c r="M214" s="92">
        <f t="shared" si="30"/>
        <v>0</v>
      </c>
      <c r="N214" s="288"/>
      <c r="O214" s="3" t="s">
        <v>361</v>
      </c>
      <c r="P214" s="282"/>
      <c r="W214" s="164">
        <f t="shared" si="31"/>
        <v>0</v>
      </c>
      <c r="X214" s="498"/>
    </row>
    <row r="215" spans="1:24" x14ac:dyDescent="0.2">
      <c r="A215" s="12">
        <f t="shared" si="32"/>
        <v>2416</v>
      </c>
      <c r="C215" s="156">
        <v>0</v>
      </c>
      <c r="D215" s="156">
        <f>$G$19</f>
        <v>0</v>
      </c>
      <c r="E215" s="156">
        <v>0</v>
      </c>
      <c r="F215" s="317"/>
      <c r="G215" s="156">
        <f>C215+D215+E215</f>
        <v>0</v>
      </c>
      <c r="H215" s="318">
        <v>0</v>
      </c>
      <c r="I215" s="4">
        <f t="shared" si="28"/>
        <v>0</v>
      </c>
      <c r="J215" s="96"/>
      <c r="K215" s="95"/>
      <c r="L215" s="95">
        <f t="shared" si="29"/>
        <v>0</v>
      </c>
      <c r="M215" s="92">
        <f t="shared" si="30"/>
        <v>0</v>
      </c>
      <c r="N215" s="288"/>
      <c r="P215" s="282"/>
      <c r="W215" s="164">
        <f t="shared" si="31"/>
        <v>0</v>
      </c>
      <c r="X215" s="498"/>
    </row>
    <row r="216" spans="1:24" x14ac:dyDescent="0.2">
      <c r="C216" s="2"/>
      <c r="D216" s="156"/>
      <c r="E216" s="156"/>
      <c r="F216" s="317"/>
      <c r="G216" s="156"/>
      <c r="H216" s="14"/>
      <c r="I216" s="16"/>
      <c r="J216" s="115"/>
      <c r="K216" s="114"/>
      <c r="L216" s="114"/>
      <c r="M216" s="92"/>
      <c r="N216" s="288"/>
      <c r="P216" s="282"/>
      <c r="X216" s="498"/>
    </row>
    <row r="217" spans="1:24" x14ac:dyDescent="0.2">
      <c r="A217" s="12">
        <v>2419</v>
      </c>
      <c r="B217" s="9" t="s">
        <v>372</v>
      </c>
      <c r="C217" s="156">
        <f>$G$22</f>
        <v>0</v>
      </c>
      <c r="D217" s="156" t="s">
        <v>4</v>
      </c>
      <c r="E217" s="2" t="s">
        <v>76</v>
      </c>
      <c r="F217" s="317">
        <f>SUM(L208:L216)-L214</f>
        <v>0</v>
      </c>
      <c r="G217" s="166" t="s">
        <v>380</v>
      </c>
      <c r="H217" s="4"/>
      <c r="I217" s="16"/>
      <c r="J217" s="96"/>
      <c r="K217" s="95"/>
      <c r="L217" s="95">
        <f>ROUND((F217*C217%)*2,1)/2</f>
        <v>0</v>
      </c>
      <c r="M217" s="92">
        <f>K217+L217</f>
        <v>0</v>
      </c>
      <c r="N217" s="288"/>
      <c r="P217" s="282"/>
      <c r="X217" s="498"/>
    </row>
    <row r="218" spans="1:24" x14ac:dyDescent="0.2">
      <c r="B218" s="9" t="s">
        <v>371</v>
      </c>
      <c r="C218" s="156">
        <f>$G$22</f>
        <v>0</v>
      </c>
      <c r="D218" s="156" t="s">
        <v>4</v>
      </c>
      <c r="E218" s="2" t="s">
        <v>76</v>
      </c>
      <c r="F218" s="317">
        <f>SUM(K208:K216)-K214</f>
        <v>0</v>
      </c>
      <c r="G218" s="166" t="s">
        <v>380</v>
      </c>
      <c r="H218" s="4"/>
      <c r="I218" s="16"/>
      <c r="J218" s="96"/>
      <c r="K218" s="95">
        <f>ROUND((F218*C218%)*2,1)/2</f>
        <v>0</v>
      </c>
      <c r="L218" s="95"/>
      <c r="M218" s="92">
        <f>K218+L218</f>
        <v>0</v>
      </c>
      <c r="N218" s="288"/>
      <c r="P218" s="282"/>
      <c r="X218" s="498"/>
    </row>
    <row r="219" spans="1:24" x14ac:dyDescent="0.2">
      <c r="C219" s="2"/>
      <c r="D219" s="156"/>
      <c r="E219" s="2"/>
      <c r="F219" s="317"/>
      <c r="G219" s="156"/>
      <c r="H219" s="4"/>
      <c r="I219" s="16"/>
      <c r="J219" s="115"/>
      <c r="K219" s="29"/>
      <c r="L219" s="29"/>
      <c r="M219" s="92"/>
      <c r="N219" s="92"/>
      <c r="P219" s="282"/>
      <c r="X219" s="498"/>
    </row>
    <row r="220" spans="1:24" x14ac:dyDescent="0.2">
      <c r="B220" s="106" t="s">
        <v>406</v>
      </c>
      <c r="C220" s="83"/>
      <c r="D220" s="153"/>
      <c r="E220" s="83"/>
      <c r="F220" s="323"/>
      <c r="G220" s="153"/>
      <c r="H220" s="105"/>
      <c r="I220" s="105" t="s">
        <v>79</v>
      </c>
      <c r="J220" s="243"/>
      <c r="K220" s="149">
        <f>SUM(K221:K232)</f>
        <v>0</v>
      </c>
      <c r="L220" s="149">
        <f>SUM(L221:L232)</f>
        <v>0</v>
      </c>
      <c r="M220" s="255">
        <f>SUM(M221:M232)</f>
        <v>0</v>
      </c>
      <c r="N220" s="255">
        <f>SUM(N221:N232)</f>
        <v>0</v>
      </c>
      <c r="O220" s="110"/>
      <c r="P220" s="282"/>
      <c r="X220" s="498"/>
    </row>
    <row r="221" spans="1:24" ht="29" x14ac:dyDescent="0.2">
      <c r="A221" s="107"/>
      <c r="B221" s="72"/>
      <c r="C221" s="121" t="s">
        <v>378</v>
      </c>
      <c r="D221" s="75" t="s">
        <v>377</v>
      </c>
      <c r="E221" s="121" t="s">
        <v>376</v>
      </c>
      <c r="F221" s="7"/>
      <c r="G221" s="26" t="s">
        <v>385</v>
      </c>
      <c r="H221" s="319" t="s">
        <v>375</v>
      </c>
      <c r="I221" s="319" t="s">
        <v>374</v>
      </c>
      <c r="J221" s="115"/>
      <c r="K221" s="114"/>
      <c r="L221" s="114"/>
      <c r="M221" s="288" t="s">
        <v>355</v>
      </c>
      <c r="N221" s="288"/>
      <c r="P221" s="292" t="s">
        <v>354</v>
      </c>
      <c r="Q221" s="291" t="s">
        <v>353</v>
      </c>
      <c r="R221" s="542" t="s">
        <v>552</v>
      </c>
      <c r="S221" s="543" t="s">
        <v>553</v>
      </c>
      <c r="T221" s="544" t="s">
        <v>554</v>
      </c>
      <c r="U221" s="545" t="s">
        <v>555</v>
      </c>
      <c r="V221" s="546" t="s">
        <v>556</v>
      </c>
      <c r="W221" s="547" t="s">
        <v>557</v>
      </c>
      <c r="X221" s="498"/>
    </row>
    <row r="222" spans="1:24" x14ac:dyDescent="0.2">
      <c r="A222" s="12">
        <v>2420</v>
      </c>
      <c r="B222" s="9" t="s">
        <v>405</v>
      </c>
      <c r="C222" s="156">
        <v>0</v>
      </c>
      <c r="D222" s="156">
        <f t="shared" ref="D222:D228" si="33">$G$19</f>
        <v>0</v>
      </c>
      <c r="E222" s="156">
        <v>0</v>
      </c>
      <c r="F222" s="317"/>
      <c r="G222" s="156">
        <f t="shared" ref="G222:G228" si="34">C222+D222+E222</f>
        <v>0</v>
      </c>
      <c r="H222" s="318">
        <v>0</v>
      </c>
      <c r="I222" s="4">
        <f t="shared" ref="I222:I228" si="35">ROUND(($H222*108.33%)*2,1)/2</f>
        <v>0</v>
      </c>
      <c r="J222" s="96"/>
      <c r="K222" s="95"/>
      <c r="L222" s="95">
        <f t="shared" ref="L222:L228" si="36">ROUND((G222*I222)*2,1)/2</f>
        <v>0</v>
      </c>
      <c r="M222" s="92">
        <f t="shared" ref="M222:M228" si="37">K222+L222</f>
        <v>0</v>
      </c>
      <c r="N222" s="288"/>
      <c r="O222" s="326"/>
      <c r="P222" s="282"/>
      <c r="Q222" s="1">
        <f>$X$121</f>
        <v>0</v>
      </c>
      <c r="R222" s="1">
        <f>$X$122</f>
        <v>0</v>
      </c>
      <c r="S222" s="1">
        <f>$X$123</f>
        <v>0</v>
      </c>
      <c r="T222" s="1">
        <f>$X$124</f>
        <v>0</v>
      </c>
      <c r="U222" s="1">
        <v>0</v>
      </c>
      <c r="V222" s="7">
        <v>0</v>
      </c>
      <c r="W222" s="164">
        <f t="shared" ref="W222:W228" si="38">U222*V222</f>
        <v>0</v>
      </c>
      <c r="X222" s="498"/>
    </row>
    <row r="223" spans="1:24" x14ac:dyDescent="0.2">
      <c r="A223" s="12">
        <f t="shared" ref="A223:A228" si="39">A222+1</f>
        <v>2421</v>
      </c>
      <c r="B223" s="9" t="s">
        <v>404</v>
      </c>
      <c r="C223" s="156">
        <v>0</v>
      </c>
      <c r="D223" s="156">
        <f t="shared" si="33"/>
        <v>0</v>
      </c>
      <c r="E223" s="156">
        <v>0</v>
      </c>
      <c r="F223" s="317"/>
      <c r="G223" s="156">
        <f t="shared" si="34"/>
        <v>0</v>
      </c>
      <c r="H223" s="318">
        <v>0</v>
      </c>
      <c r="I223" s="4">
        <f t="shared" si="35"/>
        <v>0</v>
      </c>
      <c r="J223" s="96"/>
      <c r="K223" s="95"/>
      <c r="L223" s="95">
        <f t="shared" si="36"/>
        <v>0</v>
      </c>
      <c r="M223" s="92">
        <f t="shared" si="37"/>
        <v>0</v>
      </c>
      <c r="N223" s="288"/>
      <c r="P223" s="282"/>
      <c r="W223" s="164">
        <f t="shared" si="38"/>
        <v>0</v>
      </c>
      <c r="X223" s="498"/>
    </row>
    <row r="224" spans="1:24" x14ac:dyDescent="0.2">
      <c r="A224" s="12">
        <f t="shared" si="39"/>
        <v>2422</v>
      </c>
      <c r="B224" s="9" t="s">
        <v>403</v>
      </c>
      <c r="C224" s="156">
        <v>0</v>
      </c>
      <c r="D224" s="156">
        <f t="shared" si="33"/>
        <v>0</v>
      </c>
      <c r="E224" s="156">
        <v>0</v>
      </c>
      <c r="F224" s="317"/>
      <c r="G224" s="156">
        <f t="shared" si="34"/>
        <v>0</v>
      </c>
      <c r="H224" s="318">
        <v>0</v>
      </c>
      <c r="I224" s="4">
        <f t="shared" si="35"/>
        <v>0</v>
      </c>
      <c r="J224" s="96"/>
      <c r="K224" s="95"/>
      <c r="L224" s="95">
        <f t="shared" si="36"/>
        <v>0</v>
      </c>
      <c r="M224" s="92">
        <f t="shared" si="37"/>
        <v>0</v>
      </c>
      <c r="N224" s="288"/>
      <c r="P224" s="282"/>
      <c r="W224" s="164">
        <f t="shared" si="38"/>
        <v>0</v>
      </c>
      <c r="X224" s="498"/>
    </row>
    <row r="225" spans="1:24" x14ac:dyDescent="0.2">
      <c r="A225" s="12">
        <f t="shared" si="39"/>
        <v>2423</v>
      </c>
      <c r="B225" s="9" t="s">
        <v>402</v>
      </c>
      <c r="C225" s="156">
        <v>0</v>
      </c>
      <c r="D225" s="156">
        <f t="shared" si="33"/>
        <v>0</v>
      </c>
      <c r="E225" s="156">
        <v>0</v>
      </c>
      <c r="F225" s="317"/>
      <c r="G225" s="156">
        <f t="shared" si="34"/>
        <v>0</v>
      </c>
      <c r="H225" s="318">
        <v>0</v>
      </c>
      <c r="I225" s="4">
        <f t="shared" si="35"/>
        <v>0</v>
      </c>
      <c r="J225" s="96"/>
      <c r="K225" s="95"/>
      <c r="L225" s="95">
        <f t="shared" si="36"/>
        <v>0</v>
      </c>
      <c r="M225" s="92">
        <f t="shared" si="37"/>
        <v>0</v>
      </c>
      <c r="N225" s="288"/>
      <c r="P225" s="282"/>
      <c r="W225" s="164">
        <f t="shared" si="38"/>
        <v>0</v>
      </c>
      <c r="X225" s="498"/>
    </row>
    <row r="226" spans="1:24" x14ac:dyDescent="0.2">
      <c r="A226" s="12">
        <f t="shared" si="39"/>
        <v>2424</v>
      </c>
      <c r="B226" s="9" t="s">
        <v>401</v>
      </c>
      <c r="C226" s="156">
        <v>0</v>
      </c>
      <c r="D226" s="156">
        <f t="shared" si="33"/>
        <v>0</v>
      </c>
      <c r="E226" s="156">
        <v>0</v>
      </c>
      <c r="F226" s="317"/>
      <c r="G226" s="156">
        <f t="shared" si="34"/>
        <v>0</v>
      </c>
      <c r="H226" s="318">
        <v>0</v>
      </c>
      <c r="I226" s="4">
        <f t="shared" si="35"/>
        <v>0</v>
      </c>
      <c r="J226" s="96"/>
      <c r="K226" s="95"/>
      <c r="L226" s="95">
        <f t="shared" si="36"/>
        <v>0</v>
      </c>
      <c r="M226" s="92">
        <f t="shared" si="37"/>
        <v>0</v>
      </c>
      <c r="N226" s="288"/>
      <c r="P226" s="282"/>
      <c r="W226" s="164">
        <f t="shared" si="38"/>
        <v>0</v>
      </c>
      <c r="X226" s="498"/>
    </row>
    <row r="227" spans="1:24" x14ac:dyDescent="0.2">
      <c r="A227" s="12">
        <f t="shared" si="39"/>
        <v>2425</v>
      </c>
      <c r="B227" s="9" t="s">
        <v>383</v>
      </c>
      <c r="C227" s="156">
        <v>0</v>
      </c>
      <c r="D227" s="156">
        <f t="shared" si="33"/>
        <v>0</v>
      </c>
      <c r="E227" s="156">
        <v>0</v>
      </c>
      <c r="F227" s="317"/>
      <c r="G227" s="156">
        <f t="shared" si="34"/>
        <v>0</v>
      </c>
      <c r="H227" s="318">
        <v>0</v>
      </c>
      <c r="I227" s="4">
        <f t="shared" si="35"/>
        <v>0</v>
      </c>
      <c r="J227" s="96"/>
      <c r="K227" s="95"/>
      <c r="L227" s="95">
        <f t="shared" si="36"/>
        <v>0</v>
      </c>
      <c r="M227" s="92">
        <f t="shared" si="37"/>
        <v>0</v>
      </c>
      <c r="N227" s="288"/>
      <c r="O227" s="3" t="s">
        <v>361</v>
      </c>
      <c r="P227" s="282"/>
      <c r="W227" s="164">
        <f t="shared" si="38"/>
        <v>0</v>
      </c>
      <c r="X227" s="498"/>
    </row>
    <row r="228" spans="1:24" x14ac:dyDescent="0.2">
      <c r="A228" s="12">
        <f t="shared" si="39"/>
        <v>2426</v>
      </c>
      <c r="C228" s="156">
        <v>0</v>
      </c>
      <c r="D228" s="156">
        <f t="shared" si="33"/>
        <v>0</v>
      </c>
      <c r="E228" s="156">
        <v>0</v>
      </c>
      <c r="F228" s="317"/>
      <c r="G228" s="156">
        <f t="shared" si="34"/>
        <v>0</v>
      </c>
      <c r="H228" s="318">
        <v>0</v>
      </c>
      <c r="I228" s="4">
        <f t="shared" si="35"/>
        <v>0</v>
      </c>
      <c r="J228" s="96"/>
      <c r="K228" s="95"/>
      <c r="L228" s="95">
        <f t="shared" si="36"/>
        <v>0</v>
      </c>
      <c r="M228" s="92">
        <f t="shared" si="37"/>
        <v>0</v>
      </c>
      <c r="N228" s="288"/>
      <c r="P228" s="282"/>
      <c r="W228" s="164">
        <f t="shared" si="38"/>
        <v>0</v>
      </c>
      <c r="X228" s="498"/>
    </row>
    <row r="229" spans="1:24" x14ac:dyDescent="0.2">
      <c r="C229" s="2"/>
      <c r="D229" s="156"/>
      <c r="E229" s="156"/>
      <c r="F229" s="317"/>
      <c r="G229" s="156"/>
      <c r="H229" s="14"/>
      <c r="I229" s="119"/>
      <c r="J229" s="123"/>
      <c r="K229" s="29"/>
      <c r="L229" s="29"/>
      <c r="M229" s="92"/>
      <c r="N229" s="288"/>
      <c r="P229" s="282"/>
      <c r="X229" s="498"/>
    </row>
    <row r="230" spans="1:24" x14ac:dyDescent="0.2">
      <c r="A230" s="12">
        <v>2429</v>
      </c>
      <c r="B230" s="9" t="s">
        <v>372</v>
      </c>
      <c r="C230" s="156">
        <f>$G$22</f>
        <v>0</v>
      </c>
      <c r="D230" s="156" t="s">
        <v>4</v>
      </c>
      <c r="E230" s="2" t="s">
        <v>76</v>
      </c>
      <c r="F230" s="317">
        <f>SUM(L221:L229)-L227</f>
        <v>0</v>
      </c>
      <c r="G230" s="166" t="s">
        <v>380</v>
      </c>
      <c r="H230" s="4"/>
      <c r="I230" s="119"/>
      <c r="J230" s="96"/>
      <c r="K230" s="95"/>
      <c r="L230" s="95">
        <f>ROUND((F230*C230%)*2,1)/2</f>
        <v>0</v>
      </c>
      <c r="M230" s="92">
        <f>K230+L230</f>
        <v>0</v>
      </c>
      <c r="N230" s="288"/>
      <c r="P230" s="282"/>
      <c r="X230" s="498"/>
    </row>
    <row r="231" spans="1:24" x14ac:dyDescent="0.2">
      <c r="B231" s="9" t="s">
        <v>371</v>
      </c>
      <c r="C231" s="156">
        <f>$G$22</f>
        <v>0</v>
      </c>
      <c r="D231" s="156" t="s">
        <v>4</v>
      </c>
      <c r="E231" s="2" t="s">
        <v>76</v>
      </c>
      <c r="F231" s="317">
        <f>SUM(K221:K229)-K227</f>
        <v>0</v>
      </c>
      <c r="G231" s="166" t="s">
        <v>380</v>
      </c>
      <c r="H231" s="4"/>
      <c r="I231" s="119"/>
      <c r="J231" s="96"/>
      <c r="K231" s="95">
        <f>ROUND((F231*C231%)*2,1)/2</f>
        <v>0</v>
      </c>
      <c r="L231" s="95"/>
      <c r="M231" s="92">
        <f>K231+L231</f>
        <v>0</v>
      </c>
      <c r="N231" s="288"/>
      <c r="P231" s="282"/>
      <c r="X231" s="498"/>
    </row>
    <row r="232" spans="1:24" x14ac:dyDescent="0.2">
      <c r="C232" s="2"/>
      <c r="D232" s="156"/>
      <c r="E232" s="2"/>
      <c r="F232" s="317"/>
      <c r="G232" s="156"/>
      <c r="H232" s="4"/>
      <c r="I232" s="119"/>
      <c r="J232" s="123"/>
      <c r="K232" s="29"/>
      <c r="L232" s="29"/>
      <c r="M232" s="92"/>
      <c r="N232" s="92"/>
      <c r="P232" s="282"/>
      <c r="X232" s="498"/>
    </row>
    <row r="233" spans="1:24" x14ac:dyDescent="0.2">
      <c r="B233" s="106" t="s">
        <v>400</v>
      </c>
      <c r="C233" s="83"/>
      <c r="D233" s="153"/>
      <c r="E233" s="83"/>
      <c r="F233" s="323"/>
      <c r="G233" s="153"/>
      <c r="H233" s="105"/>
      <c r="I233" s="105" t="s">
        <v>79</v>
      </c>
      <c r="J233" s="243"/>
      <c r="K233" s="149">
        <f>SUM(K234:K243)</f>
        <v>0</v>
      </c>
      <c r="L233" s="149">
        <f>SUM(L234:L243)</f>
        <v>0</v>
      </c>
      <c r="M233" s="255">
        <f>SUM(M234:M243)</f>
        <v>0</v>
      </c>
      <c r="N233" s="255">
        <f>SUM(N234:N244)</f>
        <v>0</v>
      </c>
      <c r="O233" s="110"/>
      <c r="P233" s="282"/>
      <c r="X233" s="498"/>
    </row>
    <row r="234" spans="1:24" ht="29" x14ac:dyDescent="0.2">
      <c r="B234" s="72"/>
      <c r="C234" s="121" t="s">
        <v>378</v>
      </c>
      <c r="D234" s="75" t="s">
        <v>377</v>
      </c>
      <c r="E234" s="121" t="s">
        <v>376</v>
      </c>
      <c r="F234" s="7"/>
      <c r="G234" s="220" t="s">
        <v>385</v>
      </c>
      <c r="H234" s="319" t="s">
        <v>375</v>
      </c>
      <c r="I234" s="319" t="s">
        <v>374</v>
      </c>
      <c r="J234" s="115"/>
      <c r="K234" s="114"/>
      <c r="L234" s="114"/>
      <c r="M234" s="288" t="s">
        <v>355</v>
      </c>
      <c r="N234" s="288"/>
      <c r="P234" s="292" t="s">
        <v>354</v>
      </c>
      <c r="Q234" s="291" t="s">
        <v>353</v>
      </c>
      <c r="R234" s="542" t="s">
        <v>552</v>
      </c>
      <c r="S234" s="543" t="s">
        <v>553</v>
      </c>
      <c r="T234" s="544" t="s">
        <v>554</v>
      </c>
      <c r="U234" s="545" t="s">
        <v>555</v>
      </c>
      <c r="V234" s="546" t="s">
        <v>556</v>
      </c>
      <c r="W234" s="547" t="s">
        <v>557</v>
      </c>
      <c r="X234" s="498"/>
    </row>
    <row r="235" spans="1:24" x14ac:dyDescent="0.2">
      <c r="A235" s="12">
        <v>2430</v>
      </c>
      <c r="B235" s="9" t="s">
        <v>399</v>
      </c>
      <c r="C235" s="156">
        <v>0</v>
      </c>
      <c r="D235" s="156">
        <f>$G$19</f>
        <v>0</v>
      </c>
      <c r="E235" s="156">
        <v>0</v>
      </c>
      <c r="F235" s="248"/>
      <c r="G235" s="156">
        <f>C235+D235+E235</f>
        <v>0</v>
      </c>
      <c r="H235" s="318">
        <v>0</v>
      </c>
      <c r="I235" s="4">
        <f t="shared" ref="I235:I240" si="40">ROUND(($H235*108.33%)*2,1)/2</f>
        <v>0</v>
      </c>
      <c r="J235" s="96"/>
      <c r="K235" s="95"/>
      <c r="L235" s="95">
        <f t="shared" ref="L235:L240" si="41">ROUND((G235*I235)*2,1)/2</f>
        <v>0</v>
      </c>
      <c r="M235" s="92">
        <f t="shared" ref="M235:M240" si="42">K235+L235</f>
        <v>0</v>
      </c>
      <c r="N235" s="288"/>
      <c r="P235" s="282"/>
      <c r="Q235" s="1">
        <f>$X$121</f>
        <v>0</v>
      </c>
      <c r="R235" s="1">
        <f>$X$122</f>
        <v>0</v>
      </c>
      <c r="S235" s="1">
        <f>$X$123</f>
        <v>0</v>
      </c>
      <c r="T235" s="1">
        <f>$X$124</f>
        <v>0</v>
      </c>
      <c r="U235" s="1">
        <v>0</v>
      </c>
      <c r="V235" s="7">
        <v>0</v>
      </c>
      <c r="W235" s="164">
        <f t="shared" ref="W235:W240" si="43">U235*V235</f>
        <v>0</v>
      </c>
      <c r="X235" s="498"/>
    </row>
    <row r="236" spans="1:24" x14ac:dyDescent="0.2">
      <c r="A236" s="12">
        <f>A235+1</f>
        <v>2431</v>
      </c>
      <c r="B236" s="9" t="s">
        <v>398</v>
      </c>
      <c r="C236" s="156">
        <v>0</v>
      </c>
      <c r="D236" s="156">
        <f>$G$19</f>
        <v>0</v>
      </c>
      <c r="E236" s="156">
        <v>0</v>
      </c>
      <c r="F236" s="317"/>
      <c r="G236" s="156">
        <f>C236+D236+E236</f>
        <v>0</v>
      </c>
      <c r="H236" s="318">
        <v>0</v>
      </c>
      <c r="I236" s="4">
        <f t="shared" si="40"/>
        <v>0</v>
      </c>
      <c r="J236" s="96"/>
      <c r="K236" s="95"/>
      <c r="L236" s="95">
        <f t="shared" si="41"/>
        <v>0</v>
      </c>
      <c r="M236" s="92">
        <f t="shared" si="42"/>
        <v>0</v>
      </c>
      <c r="N236" s="288"/>
      <c r="P236" s="282"/>
      <c r="T236" s="9"/>
      <c r="W236" s="164">
        <f t="shared" si="43"/>
        <v>0</v>
      </c>
      <c r="X236" s="498"/>
    </row>
    <row r="237" spans="1:24" x14ac:dyDescent="0.2">
      <c r="A237" s="12">
        <f>A236+1</f>
        <v>2432</v>
      </c>
      <c r="B237" s="9" t="s">
        <v>397</v>
      </c>
      <c r="C237" s="156">
        <v>0</v>
      </c>
      <c r="D237" s="156">
        <f>$G$19</f>
        <v>0</v>
      </c>
      <c r="E237" s="156">
        <v>0</v>
      </c>
      <c r="F237" s="317"/>
      <c r="G237" s="156">
        <f>C237+D237+E237</f>
        <v>0</v>
      </c>
      <c r="H237" s="318">
        <v>0</v>
      </c>
      <c r="I237" s="4">
        <f t="shared" si="40"/>
        <v>0</v>
      </c>
      <c r="J237" s="96"/>
      <c r="K237" s="95"/>
      <c r="L237" s="95">
        <f t="shared" si="41"/>
        <v>0</v>
      </c>
      <c r="M237" s="92">
        <f t="shared" si="42"/>
        <v>0</v>
      </c>
      <c r="N237" s="288"/>
      <c r="P237" s="282"/>
      <c r="T237" s="9"/>
      <c r="W237" s="164">
        <f t="shared" si="43"/>
        <v>0</v>
      </c>
      <c r="X237" s="498"/>
    </row>
    <row r="238" spans="1:24" x14ac:dyDescent="0.2">
      <c r="A238" s="12">
        <f>A237+1</f>
        <v>2433</v>
      </c>
      <c r="B238" s="9" t="s">
        <v>396</v>
      </c>
      <c r="C238" s="156"/>
      <c r="D238" s="156"/>
      <c r="E238" s="156"/>
      <c r="F238" s="276" t="s">
        <v>130</v>
      </c>
      <c r="G238" s="2">
        <v>0</v>
      </c>
      <c r="H238" s="318">
        <v>0</v>
      </c>
      <c r="I238" s="4">
        <f t="shared" si="40"/>
        <v>0</v>
      </c>
      <c r="J238" s="96"/>
      <c r="K238" s="95"/>
      <c r="L238" s="95">
        <f t="shared" si="41"/>
        <v>0</v>
      </c>
      <c r="M238" s="92">
        <f t="shared" si="42"/>
        <v>0</v>
      </c>
      <c r="N238" s="288"/>
      <c r="P238" s="282"/>
      <c r="W238" s="164">
        <f t="shared" si="43"/>
        <v>0</v>
      </c>
      <c r="X238" s="498"/>
    </row>
    <row r="239" spans="1:24" x14ac:dyDescent="0.2">
      <c r="A239" s="12">
        <f>A238+1</f>
        <v>2434</v>
      </c>
      <c r="B239" s="9" t="s">
        <v>383</v>
      </c>
      <c r="C239" s="156">
        <v>0</v>
      </c>
      <c r="D239" s="156">
        <f>$G$19</f>
        <v>0</v>
      </c>
      <c r="E239" s="156">
        <v>0</v>
      </c>
      <c r="F239" s="276"/>
      <c r="G239" s="156">
        <f>C239+D239+E239</f>
        <v>0</v>
      </c>
      <c r="H239" s="318">
        <v>0</v>
      </c>
      <c r="I239" s="4">
        <f t="shared" si="40"/>
        <v>0</v>
      </c>
      <c r="J239" s="96"/>
      <c r="K239" s="95"/>
      <c r="L239" s="95">
        <f t="shared" si="41"/>
        <v>0</v>
      </c>
      <c r="M239" s="92">
        <f t="shared" si="42"/>
        <v>0</v>
      </c>
      <c r="N239" s="288"/>
      <c r="O239" s="3" t="s">
        <v>361</v>
      </c>
      <c r="P239" s="282"/>
      <c r="W239" s="164">
        <f t="shared" si="43"/>
        <v>0</v>
      </c>
      <c r="X239" s="498"/>
    </row>
    <row r="240" spans="1:24" x14ac:dyDescent="0.2">
      <c r="A240" s="12">
        <f>A239+1</f>
        <v>2435</v>
      </c>
      <c r="C240" s="156">
        <v>0</v>
      </c>
      <c r="D240" s="156">
        <f>$G$19</f>
        <v>0</v>
      </c>
      <c r="E240" s="156">
        <v>0</v>
      </c>
      <c r="F240" s="317"/>
      <c r="G240" s="156">
        <f>C240+D240+E240</f>
        <v>0</v>
      </c>
      <c r="H240" s="318">
        <v>0</v>
      </c>
      <c r="I240" s="4">
        <f t="shared" si="40"/>
        <v>0</v>
      </c>
      <c r="J240" s="96"/>
      <c r="K240" s="95"/>
      <c r="L240" s="95">
        <f t="shared" si="41"/>
        <v>0</v>
      </c>
      <c r="M240" s="92">
        <f t="shared" si="42"/>
        <v>0</v>
      </c>
      <c r="N240" s="288"/>
      <c r="P240" s="282"/>
      <c r="W240" s="164">
        <f t="shared" si="43"/>
        <v>0</v>
      </c>
      <c r="X240" s="498"/>
    </row>
    <row r="241" spans="1:24" x14ac:dyDescent="0.2">
      <c r="C241" s="2"/>
      <c r="D241" s="156"/>
      <c r="E241" s="2"/>
      <c r="F241" s="317"/>
      <c r="G241" s="156"/>
      <c r="H241" s="4"/>
      <c r="I241" s="16"/>
      <c r="J241" s="115"/>
      <c r="K241" s="114"/>
      <c r="L241" s="114"/>
      <c r="M241" s="92"/>
      <c r="N241" s="288"/>
      <c r="P241" s="282"/>
      <c r="X241" s="498"/>
    </row>
    <row r="242" spans="1:24" x14ac:dyDescent="0.2">
      <c r="A242" s="12">
        <v>2439</v>
      </c>
      <c r="B242" s="9" t="s">
        <v>372</v>
      </c>
      <c r="C242" s="156">
        <f>$G$22</f>
        <v>0</v>
      </c>
      <c r="D242" s="156" t="s">
        <v>4</v>
      </c>
      <c r="E242" s="2" t="s">
        <v>76</v>
      </c>
      <c r="F242" s="317">
        <f>SUM(L234:L241)-L239</f>
        <v>0</v>
      </c>
      <c r="G242" s="166" t="s">
        <v>380</v>
      </c>
      <c r="H242" s="4"/>
      <c r="I242" s="16"/>
      <c r="J242" s="96"/>
      <c r="K242" s="95"/>
      <c r="L242" s="95">
        <f>ROUND((F242*C242%)*2,1)/2</f>
        <v>0</v>
      </c>
      <c r="M242" s="92">
        <f>K242+L242</f>
        <v>0</v>
      </c>
      <c r="N242" s="288"/>
      <c r="P242" s="282"/>
      <c r="X242" s="498"/>
    </row>
    <row r="243" spans="1:24" x14ac:dyDescent="0.2">
      <c r="B243" s="9" t="s">
        <v>371</v>
      </c>
      <c r="C243" s="156">
        <f>$G$22</f>
        <v>0</v>
      </c>
      <c r="D243" s="156" t="s">
        <v>4</v>
      </c>
      <c r="E243" s="2" t="s">
        <v>76</v>
      </c>
      <c r="F243" s="317">
        <f>SUM(K234:K241)-K239</f>
        <v>0</v>
      </c>
      <c r="G243" s="166" t="s">
        <v>380</v>
      </c>
      <c r="H243" s="4"/>
      <c r="I243" s="16"/>
      <c r="J243" s="96"/>
      <c r="K243" s="95">
        <f>ROUND((F243*C243%)*2,1)/2</f>
        <v>0</v>
      </c>
      <c r="L243" s="95"/>
      <c r="M243" s="92">
        <f>K243+L243</f>
        <v>0</v>
      </c>
      <c r="N243" s="114"/>
      <c r="P243" s="282"/>
      <c r="X243" s="498"/>
    </row>
    <row r="244" spans="1:24" x14ac:dyDescent="0.2">
      <c r="C244" s="156"/>
      <c r="D244" s="156"/>
      <c r="E244" s="2"/>
      <c r="F244" s="317"/>
      <c r="G244" s="166"/>
      <c r="H244" s="4"/>
      <c r="I244" s="16"/>
      <c r="J244" s="96"/>
      <c r="K244" s="114"/>
      <c r="L244" s="114"/>
      <c r="M244" s="92"/>
      <c r="N244" s="92"/>
      <c r="P244" s="282"/>
      <c r="X244" s="498"/>
    </row>
    <row r="245" spans="1:24" x14ac:dyDescent="0.2">
      <c r="C245" s="2"/>
      <c r="D245" s="156"/>
      <c r="E245" s="2"/>
      <c r="F245" s="317"/>
      <c r="G245" s="156"/>
      <c r="H245" s="4"/>
      <c r="I245" s="16"/>
      <c r="J245" s="115"/>
      <c r="K245" s="29"/>
      <c r="L245" s="29"/>
      <c r="M245" s="28"/>
      <c r="N245" s="28"/>
      <c r="P245" s="282"/>
      <c r="X245" s="498"/>
    </row>
    <row r="246" spans="1:24" x14ac:dyDescent="0.2">
      <c r="B246" s="106" t="s">
        <v>395</v>
      </c>
      <c r="C246" s="83"/>
      <c r="D246" s="153"/>
      <c r="E246" s="83"/>
      <c r="F246" s="323"/>
      <c r="G246" s="153"/>
      <c r="H246" s="105"/>
      <c r="I246" s="105" t="s">
        <v>79</v>
      </c>
      <c r="J246" s="243"/>
      <c r="K246" s="149">
        <f>SUM(K247:K258)</f>
        <v>0</v>
      </c>
      <c r="L246" s="149">
        <f>SUM(L247:L258)</f>
        <v>0</v>
      </c>
      <c r="M246" s="255">
        <f>SUM(M247:M258)</f>
        <v>0</v>
      </c>
      <c r="N246" s="255">
        <f>SUM(N247:N258)</f>
        <v>0</v>
      </c>
      <c r="O246" s="110"/>
      <c r="P246" s="282"/>
      <c r="X246" s="498"/>
    </row>
    <row r="247" spans="1:24" ht="29" x14ac:dyDescent="0.2">
      <c r="B247" s="72"/>
      <c r="C247" s="121" t="s">
        <v>378</v>
      </c>
      <c r="D247" s="75" t="s">
        <v>377</v>
      </c>
      <c r="E247" s="121" t="s">
        <v>376</v>
      </c>
      <c r="F247" s="7"/>
      <c r="G247" s="220" t="s">
        <v>385</v>
      </c>
      <c r="H247" s="319" t="s">
        <v>375</v>
      </c>
      <c r="I247" s="319" t="s">
        <v>374</v>
      </c>
      <c r="J247" s="115"/>
      <c r="K247" s="114"/>
      <c r="L247" s="114"/>
      <c r="M247" s="288" t="s">
        <v>355</v>
      </c>
      <c r="N247" s="288"/>
      <c r="P247" s="292" t="s">
        <v>354</v>
      </c>
      <c r="Q247" s="291" t="s">
        <v>353</v>
      </c>
      <c r="R247" s="542" t="s">
        <v>552</v>
      </c>
      <c r="S247" s="543" t="s">
        <v>553</v>
      </c>
      <c r="T247" s="544" t="s">
        <v>554</v>
      </c>
      <c r="U247" s="545" t="s">
        <v>555</v>
      </c>
      <c r="V247" s="546" t="s">
        <v>556</v>
      </c>
      <c r="W247" s="547" t="s">
        <v>557</v>
      </c>
      <c r="X247" s="498"/>
    </row>
    <row r="248" spans="1:24" x14ac:dyDescent="0.2">
      <c r="A248" s="12">
        <v>2440</v>
      </c>
      <c r="B248" s="9" t="s">
        <v>394</v>
      </c>
      <c r="C248" s="156">
        <v>0</v>
      </c>
      <c r="D248" s="156">
        <f>$G$19</f>
        <v>0</v>
      </c>
      <c r="E248" s="156">
        <v>0</v>
      </c>
      <c r="F248" s="248"/>
      <c r="G248" s="156">
        <f>C248+D248+E248</f>
        <v>0</v>
      </c>
      <c r="H248" s="318">
        <v>0</v>
      </c>
      <c r="I248" s="4">
        <f t="shared" ref="I248:I254" si="44">ROUND(($H248*108.33%)*2,1)/2</f>
        <v>0</v>
      </c>
      <c r="J248" s="96"/>
      <c r="K248" s="95"/>
      <c r="L248" s="95">
        <f t="shared" ref="L248:L254" si="45">ROUND((G248*I248)*2,1)/2</f>
        <v>0</v>
      </c>
      <c r="M248" s="92">
        <f t="shared" ref="M248:M254" si="46">K248+L248</f>
        <v>0</v>
      </c>
      <c r="N248" s="288"/>
      <c r="P248" s="282"/>
      <c r="Q248" s="1">
        <f>$X$121</f>
        <v>0</v>
      </c>
      <c r="R248" s="1">
        <f>$X$122</f>
        <v>0</v>
      </c>
      <c r="S248" s="1">
        <f>$X$123</f>
        <v>0</v>
      </c>
      <c r="T248" s="1">
        <f>$X$124</f>
        <v>0</v>
      </c>
      <c r="U248" s="1">
        <v>0</v>
      </c>
      <c r="V248" s="7">
        <v>0</v>
      </c>
      <c r="W248" s="164">
        <f t="shared" ref="W248:W254" si="47">U248*V248</f>
        <v>0</v>
      </c>
      <c r="X248" s="498"/>
    </row>
    <row r="249" spans="1:24" x14ac:dyDescent="0.2">
      <c r="A249" s="12">
        <f t="shared" ref="A249:A254" si="48">A248+1</f>
        <v>2441</v>
      </c>
      <c r="B249" s="9" t="s">
        <v>393</v>
      </c>
      <c r="C249" s="156">
        <v>0</v>
      </c>
      <c r="D249" s="156">
        <f>$G$19</f>
        <v>0</v>
      </c>
      <c r="E249" s="156">
        <v>0</v>
      </c>
      <c r="F249" s="276"/>
      <c r="G249" s="156">
        <f>C249+D249+E249</f>
        <v>0</v>
      </c>
      <c r="H249" s="318">
        <v>0</v>
      </c>
      <c r="I249" s="4">
        <f t="shared" si="44"/>
        <v>0</v>
      </c>
      <c r="J249" s="96"/>
      <c r="K249" s="95"/>
      <c r="L249" s="95">
        <f t="shared" si="45"/>
        <v>0</v>
      </c>
      <c r="M249" s="92">
        <f t="shared" si="46"/>
        <v>0</v>
      </c>
      <c r="N249" s="288"/>
      <c r="P249" s="282"/>
      <c r="T249" s="9"/>
      <c r="W249" s="164">
        <f t="shared" si="47"/>
        <v>0</v>
      </c>
      <c r="X249" s="498"/>
    </row>
    <row r="250" spans="1:24" x14ac:dyDescent="0.2">
      <c r="A250" s="12">
        <f t="shared" si="48"/>
        <v>2442</v>
      </c>
      <c r="B250" s="9" t="s">
        <v>392</v>
      </c>
      <c r="C250" s="156">
        <v>0</v>
      </c>
      <c r="D250" s="156">
        <f>$G$19</f>
        <v>0</v>
      </c>
      <c r="E250" s="156">
        <v>0</v>
      </c>
      <c r="F250" s="317"/>
      <c r="G250" s="156">
        <f>C250+D250+E250</f>
        <v>0</v>
      </c>
      <c r="H250" s="318">
        <v>0</v>
      </c>
      <c r="I250" s="4">
        <f t="shared" si="44"/>
        <v>0</v>
      </c>
      <c r="J250" s="96"/>
      <c r="K250" s="95"/>
      <c r="L250" s="95">
        <f t="shared" si="45"/>
        <v>0</v>
      </c>
      <c r="M250" s="92">
        <f t="shared" si="46"/>
        <v>0</v>
      </c>
      <c r="N250" s="288"/>
      <c r="P250" s="282"/>
      <c r="T250" s="9"/>
      <c r="W250" s="164">
        <f t="shared" si="47"/>
        <v>0</v>
      </c>
      <c r="X250" s="498"/>
    </row>
    <row r="251" spans="1:24" x14ac:dyDescent="0.2">
      <c r="A251" s="12">
        <f t="shared" si="48"/>
        <v>2443</v>
      </c>
      <c r="B251" s="9" t="s">
        <v>391</v>
      </c>
      <c r="C251" s="156"/>
      <c r="D251" s="156"/>
      <c r="E251" s="156"/>
      <c r="F251" s="276" t="s">
        <v>130</v>
      </c>
      <c r="G251" s="2">
        <v>0</v>
      </c>
      <c r="H251" s="318">
        <v>0</v>
      </c>
      <c r="I251" s="4">
        <f t="shared" si="44"/>
        <v>0</v>
      </c>
      <c r="J251" s="96"/>
      <c r="K251" s="95"/>
      <c r="L251" s="95">
        <f t="shared" si="45"/>
        <v>0</v>
      </c>
      <c r="M251" s="92">
        <f t="shared" si="46"/>
        <v>0</v>
      </c>
      <c r="N251" s="288"/>
      <c r="P251" s="282"/>
      <c r="W251" s="164">
        <f t="shared" si="47"/>
        <v>0</v>
      </c>
      <c r="X251" s="498"/>
    </row>
    <row r="252" spans="1:24" x14ac:dyDescent="0.2">
      <c r="A252" s="12">
        <f t="shared" si="48"/>
        <v>2444</v>
      </c>
      <c r="B252" s="9" t="s">
        <v>390</v>
      </c>
      <c r="C252" s="156"/>
      <c r="D252" s="156"/>
      <c r="E252" s="156"/>
      <c r="F252" s="276" t="s">
        <v>130</v>
      </c>
      <c r="G252" s="2">
        <v>0</v>
      </c>
      <c r="H252" s="318">
        <v>0</v>
      </c>
      <c r="I252" s="4">
        <f t="shared" si="44"/>
        <v>0</v>
      </c>
      <c r="J252" s="96"/>
      <c r="K252" s="95"/>
      <c r="L252" s="95">
        <f t="shared" si="45"/>
        <v>0</v>
      </c>
      <c r="M252" s="92">
        <f t="shared" si="46"/>
        <v>0</v>
      </c>
      <c r="N252" s="288"/>
      <c r="P252" s="282"/>
      <c r="W252" s="164">
        <f t="shared" si="47"/>
        <v>0</v>
      </c>
      <c r="X252" s="498"/>
    </row>
    <row r="253" spans="1:24" x14ac:dyDescent="0.2">
      <c r="A253" s="12">
        <f t="shared" si="48"/>
        <v>2445</v>
      </c>
      <c r="B253" s="9" t="s">
        <v>383</v>
      </c>
      <c r="C253" s="156">
        <v>0</v>
      </c>
      <c r="D253" s="156">
        <f>$G$19</f>
        <v>0</v>
      </c>
      <c r="E253" s="156">
        <v>0</v>
      </c>
      <c r="F253" s="276"/>
      <c r="G253" s="156">
        <f>C253+D253+E253</f>
        <v>0</v>
      </c>
      <c r="H253" s="318">
        <v>0</v>
      </c>
      <c r="I253" s="4">
        <f t="shared" si="44"/>
        <v>0</v>
      </c>
      <c r="J253" s="96"/>
      <c r="K253" s="95"/>
      <c r="L253" s="95">
        <f t="shared" si="45"/>
        <v>0</v>
      </c>
      <c r="M253" s="92">
        <f t="shared" si="46"/>
        <v>0</v>
      </c>
      <c r="N253" s="288"/>
      <c r="O253" s="3" t="s">
        <v>361</v>
      </c>
      <c r="P253" s="282"/>
      <c r="W253" s="164">
        <f t="shared" si="47"/>
        <v>0</v>
      </c>
      <c r="X253" s="498"/>
    </row>
    <row r="254" spans="1:24" x14ac:dyDescent="0.2">
      <c r="A254" s="12">
        <f t="shared" si="48"/>
        <v>2446</v>
      </c>
      <c r="C254" s="156">
        <v>0</v>
      </c>
      <c r="D254" s="156">
        <f>$G$19</f>
        <v>0</v>
      </c>
      <c r="E254" s="156">
        <v>0</v>
      </c>
      <c r="F254" s="317"/>
      <c r="G254" s="156">
        <f>C254+D254+E254</f>
        <v>0</v>
      </c>
      <c r="H254" s="318">
        <v>0</v>
      </c>
      <c r="I254" s="4">
        <f t="shared" si="44"/>
        <v>0</v>
      </c>
      <c r="J254" s="96"/>
      <c r="K254" s="95"/>
      <c r="L254" s="95">
        <f t="shared" si="45"/>
        <v>0</v>
      </c>
      <c r="M254" s="92">
        <f t="shared" si="46"/>
        <v>0</v>
      </c>
      <c r="N254" s="288"/>
      <c r="P254" s="282"/>
      <c r="W254" s="164">
        <f t="shared" si="47"/>
        <v>0</v>
      </c>
      <c r="X254" s="498"/>
    </row>
    <row r="255" spans="1:24" x14ac:dyDescent="0.2">
      <c r="C255" s="2"/>
      <c r="D255" s="156"/>
      <c r="E255" s="2"/>
      <c r="F255" s="317"/>
      <c r="G255" s="156"/>
      <c r="H255" s="4"/>
      <c r="I255" s="16"/>
      <c r="J255" s="115"/>
      <c r="K255" s="114"/>
      <c r="L255" s="114"/>
      <c r="M255" s="92"/>
      <c r="N255" s="288"/>
      <c r="P255" s="282"/>
      <c r="X255" s="498"/>
    </row>
    <row r="256" spans="1:24" x14ac:dyDescent="0.2">
      <c r="A256" s="12">
        <v>2449</v>
      </c>
      <c r="B256" s="9" t="s">
        <v>372</v>
      </c>
      <c r="C256" s="156">
        <f>$G$22</f>
        <v>0</v>
      </c>
      <c r="D256" s="156" t="s">
        <v>4</v>
      </c>
      <c r="E256" s="2" t="s">
        <v>76</v>
      </c>
      <c r="F256" s="317">
        <f>SUM(L247:L255)-L253</f>
        <v>0</v>
      </c>
      <c r="G256" s="166" t="s">
        <v>380</v>
      </c>
      <c r="H256" s="4"/>
      <c r="I256" s="16"/>
      <c r="J256" s="96"/>
      <c r="K256" s="95"/>
      <c r="L256" s="95">
        <f>ROUND((F256*C256%)*2,1)/2</f>
        <v>0</v>
      </c>
      <c r="M256" s="92">
        <f>K256+L256</f>
        <v>0</v>
      </c>
      <c r="N256" s="288"/>
      <c r="P256" s="282"/>
      <c r="X256" s="498"/>
    </row>
    <row r="257" spans="1:29" x14ac:dyDescent="0.2">
      <c r="B257" s="9" t="s">
        <v>371</v>
      </c>
      <c r="C257" s="156">
        <f>$G$22</f>
        <v>0</v>
      </c>
      <c r="D257" s="156" t="s">
        <v>4</v>
      </c>
      <c r="E257" s="2" t="s">
        <v>76</v>
      </c>
      <c r="F257" s="317">
        <f>SUM(K247:K255)-K253</f>
        <v>0</v>
      </c>
      <c r="G257" s="166" t="s">
        <v>380</v>
      </c>
      <c r="H257" s="4"/>
      <c r="I257" s="119"/>
      <c r="J257" s="96"/>
      <c r="K257" s="95">
        <f>ROUND((F257*C257%)*2,1)/2</f>
        <v>0</v>
      </c>
      <c r="L257" s="95"/>
      <c r="M257" s="92">
        <f>K257+L257</f>
        <v>0</v>
      </c>
      <c r="N257" s="288"/>
      <c r="P257" s="282"/>
      <c r="X257" s="498"/>
    </row>
    <row r="258" spans="1:29" x14ac:dyDescent="0.2">
      <c r="C258" s="2"/>
      <c r="D258" s="156"/>
      <c r="E258" s="2"/>
      <c r="F258" s="317"/>
      <c r="G258" s="156"/>
      <c r="H258" s="4"/>
      <c r="I258" s="119"/>
      <c r="J258" s="123"/>
      <c r="K258" s="325"/>
      <c r="L258" s="325"/>
      <c r="M258" s="324"/>
      <c r="N258" s="324"/>
      <c r="P258" s="282"/>
      <c r="X258" s="498"/>
    </row>
    <row r="259" spans="1:29" x14ac:dyDescent="0.2">
      <c r="B259" s="106" t="s">
        <v>389</v>
      </c>
      <c r="C259" s="83"/>
      <c r="D259" s="153"/>
      <c r="E259" s="83"/>
      <c r="F259" s="323"/>
      <c r="G259" s="153"/>
      <c r="H259" s="105"/>
      <c r="I259" s="105" t="s">
        <v>79</v>
      </c>
      <c r="J259" s="243"/>
      <c r="K259" s="149">
        <f>SUM(K260:K268)</f>
        <v>0</v>
      </c>
      <c r="L259" s="149">
        <f>SUM(L260:L268)</f>
        <v>0</v>
      </c>
      <c r="M259" s="255">
        <f>SUM(M260:M268)</f>
        <v>0</v>
      </c>
      <c r="N259" s="296">
        <f>SUM(N260:N268)</f>
        <v>0</v>
      </c>
      <c r="O259" s="110"/>
      <c r="P259" s="282"/>
      <c r="X259" s="498"/>
    </row>
    <row r="260" spans="1:29" ht="29" x14ac:dyDescent="0.2">
      <c r="B260" s="72"/>
      <c r="C260" s="121" t="s">
        <v>378</v>
      </c>
      <c r="D260" s="75" t="s">
        <v>377</v>
      </c>
      <c r="E260" s="121" t="s">
        <v>376</v>
      </c>
      <c r="F260" s="240"/>
      <c r="G260" s="220" t="s">
        <v>385</v>
      </c>
      <c r="H260" s="319" t="s">
        <v>375</v>
      </c>
      <c r="I260" s="319" t="s">
        <v>374</v>
      </c>
      <c r="J260" s="115"/>
      <c r="K260" s="114"/>
      <c r="L260" s="114"/>
      <c r="M260" s="288" t="s">
        <v>355</v>
      </c>
      <c r="N260" s="288"/>
      <c r="P260" s="292" t="s">
        <v>354</v>
      </c>
      <c r="Q260" s="291" t="s">
        <v>353</v>
      </c>
      <c r="R260" s="542" t="s">
        <v>552</v>
      </c>
      <c r="S260" s="543" t="s">
        <v>553</v>
      </c>
      <c r="T260" s="544" t="s">
        <v>554</v>
      </c>
      <c r="U260" s="545" t="s">
        <v>555</v>
      </c>
      <c r="V260" s="546" t="s">
        <v>556</v>
      </c>
      <c r="W260" s="547" t="s">
        <v>557</v>
      </c>
      <c r="X260" s="498"/>
    </row>
    <row r="261" spans="1:29" x14ac:dyDescent="0.2">
      <c r="A261" s="12">
        <v>2510</v>
      </c>
      <c r="B261" s="9" t="s">
        <v>388</v>
      </c>
      <c r="C261" s="156"/>
      <c r="D261" s="156"/>
      <c r="E261" s="2">
        <v>0</v>
      </c>
      <c r="F261" s="317"/>
      <c r="G261" s="156">
        <f>C261+D261+E261</f>
        <v>0</v>
      </c>
      <c r="H261" s="318">
        <v>0</v>
      </c>
      <c r="I261" s="4">
        <f>ROUND(($H261*108.33%)*2,1)/2</f>
        <v>0</v>
      </c>
      <c r="J261" s="96"/>
      <c r="K261" s="95"/>
      <c r="L261" s="95">
        <f>ROUND((G261*I261)*2,1)/2</f>
        <v>0</v>
      </c>
      <c r="M261" s="92">
        <f>K261+L261</f>
        <v>0</v>
      </c>
      <c r="N261" s="288"/>
      <c r="O261" s="322"/>
      <c r="P261" s="282"/>
      <c r="Q261" s="1">
        <v>0</v>
      </c>
      <c r="R261" s="1">
        <v>0</v>
      </c>
      <c r="S261" s="1">
        <v>0</v>
      </c>
      <c r="T261" s="1">
        <v>0</v>
      </c>
      <c r="U261" s="1">
        <v>0</v>
      </c>
      <c r="V261" s="7">
        <v>0</v>
      </c>
      <c r="W261" s="164">
        <f>U261*V261</f>
        <v>0</v>
      </c>
      <c r="X261" s="498"/>
    </row>
    <row r="262" spans="1:29" x14ac:dyDescent="0.2">
      <c r="A262" s="12">
        <f>A261+1</f>
        <v>2511</v>
      </c>
      <c r="B262" s="9" t="s">
        <v>387</v>
      </c>
      <c r="C262" s="156"/>
      <c r="D262" s="156"/>
      <c r="E262" s="2">
        <v>0</v>
      </c>
      <c r="F262" s="317"/>
      <c r="G262" s="156">
        <f>C262+D262+E262</f>
        <v>0</v>
      </c>
      <c r="H262" s="318">
        <v>0</v>
      </c>
      <c r="I262" s="4">
        <f>ROUND(($H262*108.33%)*2,1)/2</f>
        <v>0</v>
      </c>
      <c r="J262" s="96"/>
      <c r="K262" s="95"/>
      <c r="L262" s="95">
        <f>ROUND((G262*I262)*2,1)/2</f>
        <v>0</v>
      </c>
      <c r="M262" s="92">
        <f>K262+L262</f>
        <v>0</v>
      </c>
      <c r="N262" s="288"/>
      <c r="O262" s="322"/>
      <c r="P262" s="282"/>
      <c r="W262" s="164">
        <f>U262*V262</f>
        <v>0</v>
      </c>
      <c r="X262" s="498"/>
    </row>
    <row r="263" spans="1:29" x14ac:dyDescent="0.2">
      <c r="A263" s="12">
        <f>A262+1</f>
        <v>2512</v>
      </c>
      <c r="B263" s="9" t="s">
        <v>383</v>
      </c>
      <c r="C263" s="156"/>
      <c r="D263" s="156"/>
      <c r="E263" s="2">
        <v>0</v>
      </c>
      <c r="F263" s="317"/>
      <c r="G263" s="156">
        <f>C263+D263+E263</f>
        <v>0</v>
      </c>
      <c r="H263" s="318">
        <v>0</v>
      </c>
      <c r="I263" s="4">
        <f>ROUND(($H263*108.33%)*2,1)/2</f>
        <v>0</v>
      </c>
      <c r="J263" s="96"/>
      <c r="K263" s="95"/>
      <c r="L263" s="95">
        <f>ROUND((G263*I263)*2,1)/2</f>
        <v>0</v>
      </c>
      <c r="M263" s="92">
        <f>K263+L263</f>
        <v>0</v>
      </c>
      <c r="N263" s="288"/>
      <c r="O263" s="3" t="s">
        <v>361</v>
      </c>
      <c r="P263" s="282"/>
      <c r="W263" s="164">
        <f>U263*V263</f>
        <v>0</v>
      </c>
      <c r="X263" s="498"/>
    </row>
    <row r="264" spans="1:29" x14ac:dyDescent="0.2">
      <c r="A264" s="12">
        <f>A263+1</f>
        <v>2513</v>
      </c>
      <c r="C264" s="156"/>
      <c r="D264" s="156"/>
      <c r="E264" s="2"/>
      <c r="F264" s="317"/>
      <c r="G264" s="156">
        <f>C264+D264+E264</f>
        <v>0</v>
      </c>
      <c r="H264" s="318">
        <v>0</v>
      </c>
      <c r="I264" s="4">
        <f>ROUND(($H264*108.33%)*2,1)/2</f>
        <v>0</v>
      </c>
      <c r="J264" s="96"/>
      <c r="K264" s="95"/>
      <c r="L264" s="95">
        <f>ROUND((G264*I264)*2,1)/2</f>
        <v>0</v>
      </c>
      <c r="M264" s="92">
        <f>K264+L264</f>
        <v>0</v>
      </c>
      <c r="N264" s="288"/>
      <c r="P264" s="282"/>
      <c r="W264" s="164">
        <f>U264*V264</f>
        <v>0</v>
      </c>
      <c r="X264" s="498"/>
    </row>
    <row r="265" spans="1:29" x14ac:dyDescent="0.2">
      <c r="C265" s="2"/>
      <c r="D265" s="156"/>
      <c r="E265" s="2"/>
      <c r="F265" s="317"/>
      <c r="G265" s="156"/>
      <c r="H265" s="4"/>
      <c r="I265" s="119"/>
      <c r="J265" s="123"/>
      <c r="K265" s="29"/>
      <c r="L265" s="29"/>
      <c r="M265" s="92"/>
      <c r="N265" s="288"/>
      <c r="P265" s="282"/>
      <c r="W265" s="164">
        <f>U265*V265</f>
        <v>0</v>
      </c>
      <c r="X265" s="498"/>
    </row>
    <row r="266" spans="1:29" x14ac:dyDescent="0.2">
      <c r="A266" s="12">
        <v>2519</v>
      </c>
      <c r="B266" s="9" t="s">
        <v>372</v>
      </c>
      <c r="C266" s="156">
        <f>$G$22</f>
        <v>0</v>
      </c>
      <c r="D266" s="156" t="s">
        <v>4</v>
      </c>
      <c r="E266" s="2" t="s">
        <v>76</v>
      </c>
      <c r="F266" s="317">
        <f>SUM(L260:L265)-L263</f>
        <v>0</v>
      </c>
      <c r="G266" s="166" t="s">
        <v>380</v>
      </c>
      <c r="H266" s="4"/>
      <c r="I266" s="119"/>
      <c r="J266" s="96"/>
      <c r="K266" s="95"/>
      <c r="L266" s="95">
        <f>ROUND((F266*C266%)*2,1)/2</f>
        <v>0</v>
      </c>
      <c r="M266" s="92">
        <f>K266+L266</f>
        <v>0</v>
      </c>
      <c r="N266" s="288"/>
      <c r="P266" s="282"/>
      <c r="X266" s="498"/>
    </row>
    <row r="267" spans="1:29" x14ac:dyDescent="0.2">
      <c r="B267" s="9" t="s">
        <v>371</v>
      </c>
      <c r="C267" s="156">
        <f>$G$22</f>
        <v>0</v>
      </c>
      <c r="D267" s="156" t="s">
        <v>4</v>
      </c>
      <c r="E267" s="2" t="s">
        <v>76</v>
      </c>
      <c r="F267" s="317">
        <f>SUM(K260:K265)-K263</f>
        <v>0</v>
      </c>
      <c r="G267" s="166" t="s">
        <v>380</v>
      </c>
      <c r="H267" s="4"/>
      <c r="I267" s="119"/>
      <c r="J267" s="123"/>
      <c r="K267" s="95">
        <f>ROUND((F267*C267%)*2,1)/2</f>
        <v>0</v>
      </c>
      <c r="L267" s="95"/>
      <c r="M267" s="92">
        <f>K267+L267</f>
        <v>0</v>
      </c>
      <c r="N267" s="288"/>
      <c r="P267" s="282"/>
      <c r="X267" s="498"/>
    </row>
    <row r="268" spans="1:29" x14ac:dyDescent="0.2">
      <c r="C268" s="2"/>
      <c r="D268" s="156"/>
      <c r="E268" s="2"/>
      <c r="F268" s="317"/>
      <c r="G268" s="156"/>
      <c r="H268" s="4"/>
      <c r="I268" s="119"/>
      <c r="J268" s="119"/>
      <c r="K268" s="321"/>
      <c r="L268" s="321"/>
      <c r="M268" s="108"/>
      <c r="N268" s="7"/>
      <c r="P268" s="282"/>
      <c r="X268" s="498"/>
    </row>
    <row r="269" spans="1:29" x14ac:dyDescent="0.2">
      <c r="B269" s="106" t="s">
        <v>386</v>
      </c>
      <c r="C269" s="83"/>
      <c r="D269" s="153"/>
      <c r="E269" s="83"/>
      <c r="F269" s="320"/>
      <c r="G269" s="153"/>
      <c r="H269" s="105"/>
      <c r="I269" s="105" t="s">
        <v>79</v>
      </c>
      <c r="J269" s="243"/>
      <c r="K269" s="149">
        <f>SUM(K270:K277)</f>
        <v>0</v>
      </c>
      <c r="L269" s="149">
        <f>SUM(L270:L277)</f>
        <v>0</v>
      </c>
      <c r="M269" s="296">
        <f>SUM(M270:M277)</f>
        <v>0</v>
      </c>
      <c r="N269" s="296">
        <f>SUM(N270:N277)</f>
        <v>0</v>
      </c>
      <c r="P269" s="282"/>
      <c r="X269" s="498"/>
    </row>
    <row r="270" spans="1:29" ht="29" x14ac:dyDescent="0.2">
      <c r="C270" s="121" t="s">
        <v>378</v>
      </c>
      <c r="D270" s="75" t="s">
        <v>377</v>
      </c>
      <c r="E270" s="121" t="s">
        <v>376</v>
      </c>
      <c r="F270" s="240"/>
      <c r="G270" s="220" t="s">
        <v>385</v>
      </c>
      <c r="H270" s="319" t="s">
        <v>375</v>
      </c>
      <c r="I270" s="319" t="s">
        <v>374</v>
      </c>
      <c r="J270" s="115"/>
      <c r="K270" s="114"/>
      <c r="L270" s="114"/>
      <c r="M270" s="288" t="s">
        <v>355</v>
      </c>
      <c r="N270" s="288"/>
      <c r="P270" s="292" t="s">
        <v>354</v>
      </c>
      <c r="Q270" s="291" t="s">
        <v>353</v>
      </c>
      <c r="R270" s="542" t="s">
        <v>552</v>
      </c>
      <c r="S270" s="543" t="s">
        <v>553</v>
      </c>
      <c r="T270" s="544" t="s">
        <v>554</v>
      </c>
      <c r="U270" s="545" t="s">
        <v>555</v>
      </c>
      <c r="V270" s="546" t="s">
        <v>556</v>
      </c>
      <c r="W270" s="547" t="s">
        <v>557</v>
      </c>
      <c r="X270" s="72"/>
    </row>
    <row r="271" spans="1:29" x14ac:dyDescent="0.2">
      <c r="A271" s="12">
        <v>2520</v>
      </c>
      <c r="B271" s="9" t="s">
        <v>384</v>
      </c>
      <c r="C271" s="156"/>
      <c r="D271" s="156"/>
      <c r="E271" s="2">
        <v>0</v>
      </c>
      <c r="F271" s="317"/>
      <c r="G271" s="156">
        <f>C271+D271+E271</f>
        <v>0</v>
      </c>
      <c r="H271" s="318">
        <v>0</v>
      </c>
      <c r="I271" s="4">
        <f>ROUND(($H271*108.33%)*2,1)/2</f>
        <v>0</v>
      </c>
      <c r="J271" s="96"/>
      <c r="K271" s="95"/>
      <c r="L271" s="95">
        <f>ROUND((G271*I271)*2,1)/2</f>
        <v>0</v>
      </c>
      <c r="M271" s="92">
        <f>K271+L271</f>
        <v>0</v>
      </c>
      <c r="N271" s="288"/>
      <c r="P271" s="282"/>
      <c r="Q271" s="1">
        <v>0</v>
      </c>
      <c r="R271" s="1">
        <v>0</v>
      </c>
      <c r="S271" s="1">
        <v>0</v>
      </c>
      <c r="T271" s="1">
        <v>0</v>
      </c>
      <c r="U271" s="1">
        <v>0</v>
      </c>
      <c r="V271" s="7">
        <v>0</v>
      </c>
      <c r="W271" s="164">
        <f>U271*V271</f>
        <v>0</v>
      </c>
      <c r="X271" s="640" t="s">
        <v>577</v>
      </c>
      <c r="Y271" s="638"/>
      <c r="Z271" s="638"/>
      <c r="AA271" s="638"/>
      <c r="AB271" s="638"/>
      <c r="AC271" s="638"/>
    </row>
    <row r="272" spans="1:29" x14ac:dyDescent="0.2">
      <c r="A272" s="12">
        <v>2520</v>
      </c>
      <c r="B272" s="9" t="s">
        <v>383</v>
      </c>
      <c r="C272" s="156"/>
      <c r="D272" s="156"/>
      <c r="E272" s="2">
        <v>0</v>
      </c>
      <c r="F272" s="317"/>
      <c r="G272" s="156">
        <f>C272+D272+E272</f>
        <v>0</v>
      </c>
      <c r="H272" s="318"/>
      <c r="I272" s="4">
        <f>ROUND(($H272*108.33%)*2,1)/2</f>
        <v>0</v>
      </c>
      <c r="J272" s="96"/>
      <c r="K272" s="95"/>
      <c r="L272" s="95">
        <f>ROUND((G272*I272)*2,1)/2</f>
        <v>0</v>
      </c>
      <c r="M272" s="92">
        <f>K272+L272</f>
        <v>0</v>
      </c>
      <c r="N272" s="288"/>
      <c r="O272" s="3" t="s">
        <v>361</v>
      </c>
      <c r="P272" s="282"/>
      <c r="W272" s="164">
        <f>U272*V272</f>
        <v>0</v>
      </c>
      <c r="X272" s="639"/>
      <c r="Y272" s="638"/>
      <c r="Z272" s="638"/>
      <c r="AA272" s="638"/>
      <c r="AB272" s="638"/>
      <c r="AC272" s="638"/>
    </row>
    <row r="273" spans="1:24" x14ac:dyDescent="0.2">
      <c r="A273" s="12">
        <v>2520</v>
      </c>
      <c r="C273" s="156"/>
      <c r="D273" s="156"/>
      <c r="E273" s="2">
        <v>0</v>
      </c>
      <c r="F273" s="317"/>
      <c r="G273" s="156">
        <f>C273+D273+E273</f>
        <v>0</v>
      </c>
      <c r="H273" s="318"/>
      <c r="I273" s="4">
        <f>ROUND(($H273*108.33%)*2,1)/2</f>
        <v>0</v>
      </c>
      <c r="J273" s="96"/>
      <c r="K273" s="95"/>
      <c r="L273" s="95">
        <f>ROUND((G273*I273)*2,1)/2</f>
        <v>0</v>
      </c>
      <c r="M273" s="92">
        <f>K273+L273</f>
        <v>0</v>
      </c>
      <c r="N273" s="288"/>
      <c r="P273" s="282"/>
      <c r="W273" s="164">
        <f>U273*V273</f>
        <v>0</v>
      </c>
      <c r="X273" s="498"/>
    </row>
    <row r="274" spans="1:24" x14ac:dyDescent="0.2">
      <c r="C274" s="2"/>
      <c r="D274" s="156"/>
      <c r="E274" s="2"/>
      <c r="F274" s="317"/>
      <c r="G274" s="156"/>
      <c r="H274" s="4"/>
      <c r="I274" s="119"/>
      <c r="J274" s="123"/>
      <c r="K274" s="29"/>
      <c r="L274" s="29"/>
      <c r="M274" s="92"/>
      <c r="N274" s="288"/>
      <c r="P274" s="282"/>
      <c r="X274" s="498"/>
    </row>
    <row r="275" spans="1:24" x14ac:dyDescent="0.2">
      <c r="A275" s="12">
        <v>2529</v>
      </c>
      <c r="B275" s="9" t="s">
        <v>372</v>
      </c>
      <c r="C275" s="156">
        <f>$G$22</f>
        <v>0</v>
      </c>
      <c r="D275" s="156" t="s">
        <v>4</v>
      </c>
      <c r="E275" s="2" t="s">
        <v>76</v>
      </c>
      <c r="F275" s="317">
        <f>SUM(L270:L274)-L272</f>
        <v>0</v>
      </c>
      <c r="G275" s="166" t="s">
        <v>380</v>
      </c>
      <c r="H275" s="4"/>
      <c r="I275" s="119"/>
      <c r="J275" s="96"/>
      <c r="K275" s="95"/>
      <c r="L275" s="95">
        <f>ROUND((F275*C275%)*2,1)/2</f>
        <v>0</v>
      </c>
      <c r="M275" s="92">
        <f>K275+L275</f>
        <v>0</v>
      </c>
      <c r="N275" s="288"/>
      <c r="P275" s="282"/>
      <c r="X275" s="498"/>
    </row>
    <row r="276" spans="1:24" x14ac:dyDescent="0.2">
      <c r="B276" s="9" t="s">
        <v>371</v>
      </c>
      <c r="C276" s="156">
        <f>$G$22</f>
        <v>0</v>
      </c>
      <c r="D276" s="156" t="s">
        <v>4</v>
      </c>
      <c r="E276" s="2" t="s">
        <v>76</v>
      </c>
      <c r="F276" s="317">
        <f>SUM(K270:K274)-K272</f>
        <v>0</v>
      </c>
      <c r="G276" s="166" t="s">
        <v>380</v>
      </c>
      <c r="H276" s="4"/>
      <c r="I276" s="119"/>
      <c r="J276" s="96"/>
      <c r="K276" s="95">
        <f>ROUND((F276*C276%)*2,1)/2</f>
        <v>0</v>
      </c>
      <c r="L276" s="95"/>
      <c r="M276" s="92">
        <f>K276+L276</f>
        <v>0</v>
      </c>
      <c r="N276" s="288"/>
      <c r="P276" s="282"/>
      <c r="X276" s="498"/>
    </row>
    <row r="277" spans="1:24" x14ac:dyDescent="0.2">
      <c r="C277" s="2"/>
      <c r="D277" s="156"/>
      <c r="E277" s="2"/>
      <c r="F277" s="317"/>
      <c r="G277" s="156"/>
      <c r="H277" s="4"/>
      <c r="I277" s="119"/>
      <c r="J277" s="123"/>
      <c r="K277" s="29"/>
      <c r="L277" s="29"/>
      <c r="M277" s="92"/>
      <c r="N277" s="92"/>
      <c r="P277" s="282"/>
      <c r="X277" s="498"/>
    </row>
    <row r="278" spans="1:24" x14ac:dyDescent="0.2">
      <c r="B278" s="106" t="s">
        <v>382</v>
      </c>
      <c r="C278" s="83"/>
      <c r="D278" s="153"/>
      <c r="E278" s="83"/>
      <c r="F278" s="320"/>
      <c r="G278" s="153"/>
      <c r="H278" s="105"/>
      <c r="I278" s="105" t="s">
        <v>79</v>
      </c>
      <c r="J278" s="243"/>
      <c r="K278" s="149">
        <f>SUM(K279:K286)</f>
        <v>0</v>
      </c>
      <c r="L278" s="149">
        <f>SUM(L279:L286)</f>
        <v>0</v>
      </c>
      <c r="M278" s="255">
        <f>SUM(M279:M286)</f>
        <v>0</v>
      </c>
      <c r="N278" s="255">
        <f>SUM(N279:N286)</f>
        <v>0</v>
      </c>
      <c r="O278" s="110"/>
      <c r="P278" s="282"/>
      <c r="X278" s="498"/>
    </row>
    <row r="279" spans="1:24" ht="29" x14ac:dyDescent="0.2">
      <c r="C279" s="121" t="s">
        <v>378</v>
      </c>
      <c r="D279" s="75" t="s">
        <v>377</v>
      </c>
      <c r="E279" s="121" t="s">
        <v>376</v>
      </c>
      <c r="F279" s="7"/>
      <c r="G279" s="23"/>
      <c r="H279" s="319" t="s">
        <v>375</v>
      </c>
      <c r="I279" s="319" t="s">
        <v>374</v>
      </c>
      <c r="J279" s="115"/>
      <c r="K279" s="114"/>
      <c r="L279" s="114"/>
      <c r="M279" s="288" t="s">
        <v>355</v>
      </c>
      <c r="N279" s="288"/>
      <c r="P279" s="292" t="s">
        <v>354</v>
      </c>
      <c r="Q279" s="291" t="s">
        <v>353</v>
      </c>
      <c r="R279" s="542" t="s">
        <v>552</v>
      </c>
      <c r="S279" s="543" t="s">
        <v>553</v>
      </c>
      <c r="T279" s="544" t="s">
        <v>554</v>
      </c>
      <c r="U279" s="545" t="s">
        <v>555</v>
      </c>
      <c r="V279" s="546" t="s">
        <v>556</v>
      </c>
      <c r="W279" s="547" t="s">
        <v>557</v>
      </c>
      <c r="X279" s="498"/>
    </row>
    <row r="280" spans="1:24" x14ac:dyDescent="0.2">
      <c r="A280" s="12">
        <v>2530</v>
      </c>
      <c r="B280" s="9" t="s">
        <v>196</v>
      </c>
      <c r="C280" s="156"/>
      <c r="D280" s="156"/>
      <c r="E280" s="2"/>
      <c r="F280" s="276" t="s">
        <v>130</v>
      </c>
      <c r="G280" s="2">
        <f>C280+D280+E280</f>
        <v>0</v>
      </c>
      <c r="H280" s="318">
        <v>0</v>
      </c>
      <c r="I280" s="4">
        <f>ROUND(($H280*108.33%)*2,1)/2</f>
        <v>0</v>
      </c>
      <c r="J280" s="96"/>
      <c r="K280" s="95"/>
      <c r="L280" s="95">
        <f>ROUND((G280*I280)*2,1)/2</f>
        <v>0</v>
      </c>
      <c r="M280" s="92">
        <f>K280+L280</f>
        <v>0</v>
      </c>
      <c r="N280" s="288"/>
      <c r="O280" s="3" t="s">
        <v>361</v>
      </c>
      <c r="P280" s="282"/>
      <c r="Q280" s="1">
        <v>0</v>
      </c>
      <c r="R280" s="1">
        <v>0</v>
      </c>
      <c r="S280" s="1">
        <v>0</v>
      </c>
      <c r="T280" s="1">
        <v>0</v>
      </c>
      <c r="U280" s="1">
        <v>0</v>
      </c>
      <c r="V280" s="7">
        <v>0</v>
      </c>
      <c r="W280" s="164">
        <f>U280*V280</f>
        <v>0</v>
      </c>
      <c r="X280" s="498"/>
    </row>
    <row r="281" spans="1:24" x14ac:dyDescent="0.2">
      <c r="A281" s="12">
        <f>A280+1</f>
        <v>2531</v>
      </c>
      <c r="B281" s="9" t="s">
        <v>381</v>
      </c>
      <c r="C281" s="156"/>
      <c r="D281" s="156"/>
      <c r="E281" s="2"/>
      <c r="F281" s="276" t="s">
        <v>130</v>
      </c>
      <c r="G281" s="2">
        <v>0</v>
      </c>
      <c r="H281" s="318">
        <v>0</v>
      </c>
      <c r="I281" s="4">
        <f>ROUND(($H281*108.33%)*2,1)/2</f>
        <v>0</v>
      </c>
      <c r="J281" s="96"/>
      <c r="K281" s="95"/>
      <c r="L281" s="95">
        <f>ROUND((G281*I281)*2,1)/2</f>
        <v>0</v>
      </c>
      <c r="M281" s="92">
        <f>K281+L281</f>
        <v>0</v>
      </c>
      <c r="N281" s="288"/>
      <c r="O281" s="3" t="s">
        <v>361</v>
      </c>
      <c r="P281" s="282"/>
      <c r="W281" s="164">
        <f>U281*V281</f>
        <v>0</v>
      </c>
      <c r="X281" s="498"/>
    </row>
    <row r="282" spans="1:24" x14ac:dyDescent="0.2">
      <c r="A282" s="12">
        <f>A281+1</f>
        <v>2532</v>
      </c>
      <c r="C282" s="156"/>
      <c r="D282" s="156"/>
      <c r="E282" s="156"/>
      <c r="F282" s="276"/>
      <c r="G282" s="2">
        <f>C282+D282+E282</f>
        <v>0</v>
      </c>
      <c r="H282" s="318">
        <v>0</v>
      </c>
      <c r="I282" s="4">
        <f>ROUND(($H282*108.33%)*2,1)/2</f>
        <v>0</v>
      </c>
      <c r="J282" s="96"/>
      <c r="K282" s="95"/>
      <c r="L282" s="95">
        <f>ROUND((G282*I282)*2,1)/2</f>
        <v>0</v>
      </c>
      <c r="M282" s="92">
        <f>K282+L282</f>
        <v>0</v>
      </c>
      <c r="N282" s="288"/>
      <c r="P282" s="282"/>
      <c r="W282" s="164">
        <f>U282*V282</f>
        <v>0</v>
      </c>
      <c r="X282" s="498"/>
    </row>
    <row r="283" spans="1:24" x14ac:dyDescent="0.2">
      <c r="C283" s="2"/>
      <c r="D283" s="156"/>
      <c r="E283" s="2"/>
      <c r="F283" s="276"/>
      <c r="G283" s="156"/>
      <c r="H283" s="4"/>
      <c r="I283" s="119"/>
      <c r="J283" s="123"/>
      <c r="K283" s="29"/>
      <c r="L283" s="29"/>
      <c r="M283" s="92"/>
      <c r="N283" s="288"/>
      <c r="P283" s="282"/>
      <c r="X283" s="498"/>
    </row>
    <row r="284" spans="1:24" x14ac:dyDescent="0.2">
      <c r="A284" s="12">
        <v>2539</v>
      </c>
      <c r="B284" s="9" t="s">
        <v>372</v>
      </c>
      <c r="C284" s="156">
        <f>$G$22</f>
        <v>0</v>
      </c>
      <c r="D284" s="156" t="s">
        <v>4</v>
      </c>
      <c r="E284" s="2" t="s">
        <v>76</v>
      </c>
      <c r="F284" s="317">
        <f>SUM(L279:L283)-L280-L281</f>
        <v>0</v>
      </c>
      <c r="G284" s="166" t="s">
        <v>380</v>
      </c>
      <c r="H284" s="4"/>
      <c r="I284" s="119"/>
      <c r="J284" s="96"/>
      <c r="K284" s="95"/>
      <c r="L284" s="95">
        <f>ROUND((F284*C284%)*2,1)/2</f>
        <v>0</v>
      </c>
      <c r="M284" s="92">
        <f>K284+L284</f>
        <v>0</v>
      </c>
      <c r="N284" s="288"/>
      <c r="P284" s="282"/>
      <c r="X284" s="498"/>
    </row>
    <row r="285" spans="1:24" x14ac:dyDescent="0.2">
      <c r="B285" s="9" t="s">
        <v>371</v>
      </c>
      <c r="C285" s="156">
        <f>$G$22</f>
        <v>0</v>
      </c>
      <c r="D285" s="156" t="s">
        <v>4</v>
      </c>
      <c r="E285" s="2" t="s">
        <v>76</v>
      </c>
      <c r="F285" s="317">
        <f>SUM(K279:K283)-K280</f>
        <v>0</v>
      </c>
      <c r="G285" s="166" t="s">
        <v>380</v>
      </c>
      <c r="H285" s="4"/>
      <c r="I285" s="119"/>
      <c r="J285" s="96"/>
      <c r="K285" s="95">
        <f>ROUND((F285*C285%)*2,1)/2</f>
        <v>0</v>
      </c>
      <c r="L285" s="95"/>
      <c r="M285" s="92">
        <f>K285+L285</f>
        <v>0</v>
      </c>
      <c r="N285" s="288"/>
      <c r="P285" s="282"/>
      <c r="X285" s="498"/>
    </row>
    <row r="286" spans="1:24" x14ac:dyDescent="0.2">
      <c r="C286" s="2"/>
      <c r="D286" s="156"/>
      <c r="E286" s="2"/>
      <c r="F286" s="317"/>
      <c r="G286" s="156"/>
      <c r="H286" s="4"/>
      <c r="I286" s="119"/>
      <c r="J286" s="123"/>
      <c r="K286" s="29"/>
      <c r="L286" s="29"/>
      <c r="M286" s="92"/>
      <c r="N286" s="92"/>
      <c r="P286" s="282"/>
      <c r="X286" s="498"/>
    </row>
    <row r="287" spans="1:24" x14ac:dyDescent="0.2">
      <c r="B287" s="106" t="s">
        <v>379</v>
      </c>
      <c r="C287" s="83"/>
      <c r="D287" s="153"/>
      <c r="E287" s="83"/>
      <c r="F287" s="320"/>
      <c r="G287" s="153"/>
      <c r="H287" s="105"/>
      <c r="I287" s="105" t="s">
        <v>79</v>
      </c>
      <c r="J287" s="243"/>
      <c r="K287" s="149">
        <f>SUM(K288:K294)</f>
        <v>0</v>
      </c>
      <c r="L287" s="149">
        <f>SUM(L288:L294)</f>
        <v>0</v>
      </c>
      <c r="M287" s="255">
        <f>SUM(M288:M294)</f>
        <v>0</v>
      </c>
      <c r="N287" s="255">
        <f>SUM(N288:N294)</f>
        <v>0</v>
      </c>
      <c r="O287" s="110"/>
      <c r="P287" s="282"/>
      <c r="X287" s="498"/>
    </row>
    <row r="288" spans="1:24" ht="29" x14ac:dyDescent="0.2">
      <c r="C288" s="121" t="s">
        <v>378</v>
      </c>
      <c r="D288" s="75" t="s">
        <v>377</v>
      </c>
      <c r="E288" s="121" t="s">
        <v>376</v>
      </c>
      <c r="F288" s="7"/>
      <c r="G288" s="23"/>
      <c r="H288" s="319" t="s">
        <v>375</v>
      </c>
      <c r="I288" s="319" t="s">
        <v>374</v>
      </c>
      <c r="J288" s="115"/>
      <c r="K288" s="114"/>
      <c r="L288" s="114"/>
      <c r="M288" s="288" t="s">
        <v>355</v>
      </c>
      <c r="N288" s="288"/>
      <c r="P288" s="292" t="s">
        <v>354</v>
      </c>
      <c r="Q288" s="291" t="s">
        <v>353</v>
      </c>
      <c r="R288" s="542" t="s">
        <v>552</v>
      </c>
      <c r="S288" s="543" t="s">
        <v>553</v>
      </c>
      <c r="T288" s="544" t="s">
        <v>554</v>
      </c>
      <c r="U288" s="545" t="s">
        <v>555</v>
      </c>
      <c r="V288" s="546" t="s">
        <v>556</v>
      </c>
      <c r="W288" s="547" t="s">
        <v>557</v>
      </c>
      <c r="X288" s="72"/>
    </row>
    <row r="289" spans="1:29" x14ac:dyDescent="0.2">
      <c r="A289" s="12">
        <v>2540</v>
      </c>
      <c r="B289" s="9" t="s">
        <v>373</v>
      </c>
      <c r="C289" s="166"/>
      <c r="D289" s="156"/>
      <c r="E289" s="156"/>
      <c r="F289" s="276" t="s">
        <v>130</v>
      </c>
      <c r="G289" s="2">
        <v>0</v>
      </c>
      <c r="H289" s="318">
        <v>0</v>
      </c>
      <c r="I289" s="4">
        <f>ROUND(($H289*108.33%)*2,1)/2</f>
        <v>0</v>
      </c>
      <c r="J289" s="96"/>
      <c r="K289" s="95"/>
      <c r="L289" s="95">
        <f>ROUND((G289*I289)*2,1)/2</f>
        <v>0</v>
      </c>
      <c r="M289" s="92">
        <f>K289+L289</f>
        <v>0</v>
      </c>
      <c r="N289" s="288"/>
      <c r="P289" s="282"/>
      <c r="Q289" s="1">
        <v>0</v>
      </c>
      <c r="R289" s="1">
        <v>0</v>
      </c>
      <c r="S289" s="1">
        <v>0</v>
      </c>
      <c r="T289" s="1">
        <v>0</v>
      </c>
      <c r="U289" s="1">
        <v>0</v>
      </c>
      <c r="V289" s="7">
        <v>0</v>
      </c>
      <c r="W289" s="164">
        <f>U289*V289</f>
        <v>0</v>
      </c>
      <c r="X289" s="640" t="s">
        <v>578</v>
      </c>
      <c r="Y289" s="638"/>
      <c r="Z289" s="638"/>
      <c r="AA289" s="638"/>
      <c r="AB289" s="638"/>
      <c r="AC289" s="638"/>
    </row>
    <row r="290" spans="1:29" x14ac:dyDescent="0.2">
      <c r="A290" s="12">
        <v>2540</v>
      </c>
      <c r="C290" s="156"/>
      <c r="D290" s="156"/>
      <c r="E290" s="156"/>
      <c r="F290" s="276"/>
      <c r="G290" s="2">
        <f>C290+D290+E290</f>
        <v>0</v>
      </c>
      <c r="H290" s="318">
        <v>0</v>
      </c>
      <c r="I290" s="4">
        <f>ROUND(($H290*108.33%)*2,1)/2</f>
        <v>0</v>
      </c>
      <c r="J290" s="96"/>
      <c r="K290" s="95"/>
      <c r="L290" s="95">
        <f>ROUND((G290*I290)*2,1)/2</f>
        <v>0</v>
      </c>
      <c r="M290" s="92">
        <f>K290+L290</f>
        <v>0</v>
      </c>
      <c r="N290" s="288"/>
      <c r="P290" s="282"/>
      <c r="W290" s="164">
        <f>U290*V290</f>
        <v>0</v>
      </c>
      <c r="X290" s="639"/>
      <c r="Y290" s="638"/>
      <c r="Z290" s="638"/>
      <c r="AA290" s="638"/>
      <c r="AB290" s="638"/>
      <c r="AC290" s="638"/>
    </row>
    <row r="291" spans="1:29" x14ac:dyDescent="0.2">
      <c r="C291" s="2"/>
      <c r="D291" s="156"/>
      <c r="E291" s="2"/>
      <c r="F291" s="317"/>
      <c r="G291" s="156"/>
      <c r="H291" s="4"/>
      <c r="I291" s="119"/>
      <c r="J291" s="123"/>
      <c r="K291" s="29"/>
      <c r="L291" s="29"/>
      <c r="M291" s="92"/>
      <c r="N291" s="288"/>
      <c r="P291" s="282"/>
      <c r="X291" s="498"/>
    </row>
    <row r="292" spans="1:29" x14ac:dyDescent="0.2">
      <c r="A292" s="12">
        <v>2549</v>
      </c>
      <c r="B292" s="9" t="s">
        <v>372</v>
      </c>
      <c r="C292" s="156">
        <f>$G$22</f>
        <v>0</v>
      </c>
      <c r="D292" s="156" t="s">
        <v>4</v>
      </c>
      <c r="E292" s="2" t="s">
        <v>76</v>
      </c>
      <c r="F292" s="317">
        <f>SUM(L288:L291)</f>
        <v>0</v>
      </c>
      <c r="G292" s="156"/>
      <c r="H292" s="4"/>
      <c r="I292" s="119"/>
      <c r="J292" s="96"/>
      <c r="K292" s="95"/>
      <c r="L292" s="95">
        <f>ROUND((F292*C292%)*2,1)/2</f>
        <v>0</v>
      </c>
      <c r="M292" s="92">
        <f>K292+L292</f>
        <v>0</v>
      </c>
      <c r="N292" s="288"/>
      <c r="P292" s="282"/>
      <c r="X292" s="498"/>
    </row>
    <row r="293" spans="1:29" x14ac:dyDescent="0.2">
      <c r="B293" s="9" t="s">
        <v>371</v>
      </c>
      <c r="C293" s="156">
        <f>$G$22</f>
        <v>0</v>
      </c>
      <c r="D293" s="156" t="s">
        <v>4</v>
      </c>
      <c r="E293" s="2" t="s">
        <v>76</v>
      </c>
      <c r="F293" s="317">
        <f>SUM(K288:K291)</f>
        <v>0</v>
      </c>
      <c r="G293" s="156"/>
      <c r="H293" s="4"/>
      <c r="I293" s="119"/>
      <c r="J293" s="96"/>
      <c r="K293" s="95">
        <f>ROUND((F293*C293%)*2,1)/2</f>
        <v>0</v>
      </c>
      <c r="L293" s="95"/>
      <c r="M293" s="92">
        <f>K293+L293</f>
        <v>0</v>
      </c>
      <c r="N293" s="288"/>
      <c r="P293" s="282"/>
      <c r="X293" s="498"/>
    </row>
    <row r="294" spans="1:29" x14ac:dyDescent="0.2">
      <c r="C294" s="2"/>
      <c r="D294" s="156"/>
      <c r="E294" s="2"/>
      <c r="F294" s="317"/>
      <c r="G294" s="156"/>
      <c r="H294" s="4"/>
      <c r="I294" s="119"/>
      <c r="J294" s="123"/>
      <c r="K294" s="29"/>
      <c r="L294" s="29"/>
      <c r="M294" s="92"/>
      <c r="N294" s="92"/>
      <c r="P294" s="282"/>
      <c r="X294" s="498"/>
    </row>
    <row r="295" spans="1:29" ht="17" thickBot="1" x14ac:dyDescent="0.25">
      <c r="A295" s="107"/>
      <c r="B295" s="316" t="s">
        <v>370</v>
      </c>
      <c r="C295" s="18"/>
      <c r="D295" s="23"/>
      <c r="E295" s="91"/>
      <c r="F295" s="315"/>
      <c r="G295" s="215"/>
      <c r="H295" s="265"/>
      <c r="I295" s="265" t="s">
        <v>369</v>
      </c>
      <c r="J295" s="314"/>
      <c r="K295" s="87">
        <f>K114+K120+K125+K140+K155+K166+K180+K197+K207+K220+K233+K246+K259+K269+K278+K287</f>
        <v>0</v>
      </c>
      <c r="L295" s="87">
        <f>L114+L120+L125+L140+L155+L166+L180+L197+L207+L220+L233+L246+L259+L269+L278+L287</f>
        <v>0</v>
      </c>
      <c r="M295" s="87">
        <f>M114+M120+M125+M140+M155+M166+M180+M197+M207+M220+M233+M246+M259+M269+M278+M287</f>
        <v>0</v>
      </c>
      <c r="N295" s="87">
        <f>N114+N120+N125+N140+N155+N166+N180+N197+N207+N220+N233+N246+N259+N269+N278+N287</f>
        <v>0</v>
      </c>
      <c r="P295" s="282"/>
      <c r="X295" s="498"/>
    </row>
    <row r="296" spans="1:29" x14ac:dyDescent="0.2">
      <c r="A296" s="107" t="s">
        <v>368</v>
      </c>
      <c r="B296" s="313">
        <f>L137+L152+L163+L177+L193+L204+L217+L230+L242+L256+L266+L275+L284+L292</f>
        <v>0</v>
      </c>
      <c r="C296" s="18"/>
      <c r="D296" s="23"/>
      <c r="E296" s="18"/>
      <c r="G296" s="9"/>
      <c r="H296" s="26"/>
      <c r="I296" s="86"/>
      <c r="J296" s="94"/>
      <c r="K296" s="187"/>
      <c r="L296" s="187"/>
      <c r="M296" s="7"/>
      <c r="N296" s="7"/>
      <c r="P296" s="282"/>
      <c r="X296" s="498"/>
    </row>
    <row r="297" spans="1:29" x14ac:dyDescent="0.2">
      <c r="A297" s="107" t="s">
        <v>367</v>
      </c>
      <c r="B297" s="313">
        <f>K138+K153+K164+K178+K194+K205+K218+K231+K243+K257+K267+K276+K285+K293</f>
        <v>0</v>
      </c>
      <c r="C297" s="18"/>
      <c r="D297" s="23"/>
      <c r="E297" s="18"/>
      <c r="G297" s="9"/>
      <c r="H297" s="26"/>
      <c r="I297" s="86"/>
      <c r="J297" s="94"/>
      <c r="K297" s="187"/>
      <c r="L297" s="187"/>
      <c r="M297" s="7"/>
      <c r="N297" s="7"/>
      <c r="P297" s="282"/>
      <c r="X297" s="498"/>
    </row>
    <row r="298" spans="1:29" x14ac:dyDescent="0.2">
      <c r="A298" s="107" t="s">
        <v>355</v>
      </c>
      <c r="B298" s="312">
        <f>B296+B297</f>
        <v>0</v>
      </c>
      <c r="C298" s="18"/>
      <c r="D298" s="23"/>
      <c r="E298" s="18"/>
      <c r="G298" s="9"/>
      <c r="H298" s="26"/>
      <c r="I298" s="86"/>
      <c r="J298" s="94"/>
      <c r="K298" s="187"/>
      <c r="L298" s="187"/>
      <c r="M298" s="7"/>
      <c r="N298" s="7"/>
      <c r="P298" s="282"/>
      <c r="W298" s="7"/>
      <c r="X298" s="498"/>
    </row>
    <row r="299" spans="1:29" ht="17" thickBot="1" x14ac:dyDescent="0.25">
      <c r="A299" s="212"/>
      <c r="B299" s="311"/>
      <c r="C299" s="145"/>
      <c r="D299" s="146"/>
      <c r="E299" s="145"/>
      <c r="F299" s="147"/>
      <c r="G299" s="147"/>
      <c r="H299" s="143"/>
      <c r="I299" s="141"/>
      <c r="J299" s="310"/>
      <c r="K299" s="140"/>
      <c r="L299" s="140"/>
      <c r="M299" s="139"/>
      <c r="N299" s="139"/>
      <c r="P299" s="282"/>
      <c r="W299" s="7"/>
    </row>
    <row r="300" spans="1:29" x14ac:dyDescent="0.2">
      <c r="A300" s="107"/>
      <c r="B300" s="72"/>
      <c r="C300" s="18"/>
      <c r="D300" s="23"/>
      <c r="E300" s="18"/>
      <c r="F300" s="22"/>
      <c r="H300" s="5"/>
      <c r="I300" s="178"/>
      <c r="J300" s="178"/>
      <c r="K300" s="309"/>
      <c r="L300" s="309"/>
      <c r="M300" s="308"/>
      <c r="N300" s="308"/>
      <c r="P300" s="282"/>
      <c r="X300" s="498"/>
    </row>
    <row r="301" spans="1:29" ht="40" x14ac:dyDescent="0.2">
      <c r="A301" s="107" t="s">
        <v>366</v>
      </c>
      <c r="B301" s="72" t="s">
        <v>365</v>
      </c>
      <c r="C301" s="18"/>
      <c r="D301" s="23"/>
      <c r="E301" s="18"/>
      <c r="F301" s="22"/>
      <c r="H301" s="5"/>
      <c r="I301" s="307"/>
      <c r="J301" s="135"/>
      <c r="K301" s="134" t="s">
        <v>38</v>
      </c>
      <c r="L301" s="133" t="s">
        <v>37</v>
      </c>
      <c r="M301" s="132" t="s">
        <v>36</v>
      </c>
      <c r="N301" s="131" t="s">
        <v>520</v>
      </c>
      <c r="P301" s="282"/>
      <c r="R301" s="2"/>
      <c r="T301" s="9"/>
      <c r="X301" s="498"/>
    </row>
    <row r="302" spans="1:29" x14ac:dyDescent="0.2">
      <c r="A302" s="107"/>
      <c r="B302" s="106" t="s">
        <v>364</v>
      </c>
      <c r="C302" s="298"/>
      <c r="D302" s="82"/>
      <c r="E302" s="80"/>
      <c r="F302" s="80"/>
      <c r="G302" s="80"/>
      <c r="H302" s="105"/>
      <c r="I302" s="105" t="s">
        <v>79</v>
      </c>
      <c r="J302" s="243"/>
      <c r="K302" s="149">
        <f>SUM(K303:K315)</f>
        <v>0</v>
      </c>
      <c r="L302" s="149">
        <f>SUM(L303:L315)</f>
        <v>0</v>
      </c>
      <c r="M302" s="255">
        <f>SUM(M303:M315)</f>
        <v>0</v>
      </c>
      <c r="N302" s="255">
        <f>SUM(N303:N315)</f>
        <v>0</v>
      </c>
      <c r="O302" s="110"/>
      <c r="P302" s="282"/>
      <c r="R302" s="2"/>
      <c r="V302" s="17"/>
      <c r="X302" s="498"/>
    </row>
    <row r="303" spans="1:29" x14ac:dyDescent="0.2">
      <c r="A303" s="107"/>
      <c r="C303" s="9"/>
      <c r="D303" s="8"/>
      <c r="E303" s="39"/>
      <c r="F303" s="642" t="s">
        <v>363</v>
      </c>
      <c r="G303" s="643"/>
      <c r="H303" s="278"/>
      <c r="I303" s="294" t="s">
        <v>362</v>
      </c>
      <c r="J303" s="306"/>
      <c r="K303" s="305"/>
      <c r="L303" s="93"/>
      <c r="M303" s="288" t="s">
        <v>355</v>
      </c>
      <c r="N303" s="288"/>
      <c r="P303" s="292" t="s">
        <v>354</v>
      </c>
      <c r="Q303" s="291" t="s">
        <v>353</v>
      </c>
      <c r="R303" s="359"/>
      <c r="S303" s="543" t="s">
        <v>553</v>
      </c>
      <c r="T303" s="544" t="s">
        <v>554</v>
      </c>
      <c r="U303" s="545" t="s">
        <v>555</v>
      </c>
      <c r="V303" s="546" t="s">
        <v>556</v>
      </c>
      <c r="W303" s="547" t="s">
        <v>557</v>
      </c>
      <c r="X303" s="498"/>
    </row>
    <row r="304" spans="1:29" x14ac:dyDescent="0.2">
      <c r="A304" s="12">
        <v>3100</v>
      </c>
      <c r="C304" s="39"/>
      <c r="D304" s="171"/>
      <c r="E304" s="22"/>
      <c r="F304" s="166"/>
      <c r="G304" s="2"/>
      <c r="H304" s="9"/>
      <c r="I304" s="17"/>
      <c r="J304" s="96"/>
      <c r="K304" s="95"/>
      <c r="L304" s="95">
        <f t="shared" ref="L304:L314" si="49">G304*I304</f>
        <v>0</v>
      </c>
      <c r="M304" s="92">
        <f t="shared" ref="M304:M314" si="50">K304+L304</f>
        <v>0</v>
      </c>
      <c r="N304" s="288"/>
      <c r="O304" s="3" t="s">
        <v>361</v>
      </c>
      <c r="P304" s="282">
        <v>0</v>
      </c>
      <c r="Q304" s="1">
        <v>0</v>
      </c>
      <c r="R304" s="9"/>
      <c r="S304" s="1">
        <v>0</v>
      </c>
      <c r="T304" s="1">
        <v>0</v>
      </c>
      <c r="U304" s="1">
        <v>0</v>
      </c>
      <c r="V304" s="7">
        <v>0</v>
      </c>
      <c r="W304" s="164">
        <f t="shared" ref="W304:W314" si="51">U304*V304</f>
        <v>0</v>
      </c>
      <c r="X304" s="501"/>
      <c r="AB304" s="9"/>
    </row>
    <row r="305" spans="1:28" x14ac:dyDescent="0.2">
      <c r="A305" s="12">
        <f t="shared" ref="A305:A314" si="52">A304+1</f>
        <v>3101</v>
      </c>
      <c r="C305" s="39"/>
      <c r="D305" s="171"/>
      <c r="E305" s="22"/>
      <c r="F305" s="166"/>
      <c r="G305" s="2"/>
      <c r="H305" s="9"/>
      <c r="I305" s="17"/>
      <c r="J305" s="96"/>
      <c r="K305" s="95"/>
      <c r="L305" s="95">
        <f t="shared" si="49"/>
        <v>0</v>
      </c>
      <c r="M305" s="92">
        <f t="shared" si="50"/>
        <v>0</v>
      </c>
      <c r="N305" s="288"/>
      <c r="O305" s="3" t="s">
        <v>361</v>
      </c>
      <c r="P305" s="282"/>
      <c r="R305" s="72"/>
      <c r="W305" s="164">
        <f t="shared" si="51"/>
        <v>0</v>
      </c>
      <c r="X305" s="501"/>
      <c r="AA305" s="9"/>
      <c r="AB305" s="9"/>
    </row>
    <row r="306" spans="1:28" x14ac:dyDescent="0.2">
      <c r="A306" s="12">
        <f t="shared" si="52"/>
        <v>3102</v>
      </c>
      <c r="C306" s="39"/>
      <c r="D306" s="171"/>
      <c r="E306" s="22"/>
      <c r="F306" s="166"/>
      <c r="G306" s="2"/>
      <c r="H306" s="9"/>
      <c r="I306" s="17"/>
      <c r="J306" s="96"/>
      <c r="K306" s="95"/>
      <c r="L306" s="95">
        <f t="shared" si="49"/>
        <v>0</v>
      </c>
      <c r="M306" s="92">
        <f t="shared" si="50"/>
        <v>0</v>
      </c>
      <c r="N306" s="288"/>
      <c r="P306" s="282"/>
      <c r="R306" s="72"/>
      <c r="W306" s="164">
        <f t="shared" si="51"/>
        <v>0</v>
      </c>
      <c r="X306" s="501"/>
      <c r="AB306" s="9"/>
    </row>
    <row r="307" spans="1:28" x14ac:dyDescent="0.2">
      <c r="A307" s="12">
        <f t="shared" si="52"/>
        <v>3103</v>
      </c>
      <c r="C307" s="9"/>
      <c r="D307" s="13"/>
      <c r="E307" s="22"/>
      <c r="F307" s="166"/>
      <c r="G307" s="2"/>
      <c r="H307" s="9"/>
      <c r="I307" s="17"/>
      <c r="J307" s="96"/>
      <c r="K307" s="95"/>
      <c r="L307" s="95">
        <f t="shared" si="49"/>
        <v>0</v>
      </c>
      <c r="M307" s="92">
        <f t="shared" si="50"/>
        <v>0</v>
      </c>
      <c r="N307" s="288"/>
      <c r="P307" s="282"/>
      <c r="R307" s="72"/>
      <c r="W307" s="164">
        <f t="shared" si="51"/>
        <v>0</v>
      </c>
      <c r="X307" s="501"/>
      <c r="AB307" s="9"/>
    </row>
    <row r="308" spans="1:28" x14ac:dyDescent="0.2">
      <c r="A308" s="12">
        <f t="shared" si="52"/>
        <v>3104</v>
      </c>
      <c r="C308" s="39"/>
      <c r="D308" s="171"/>
      <c r="E308" s="22"/>
      <c r="F308" s="166"/>
      <c r="G308" s="2"/>
      <c r="H308" s="9"/>
      <c r="I308" s="17"/>
      <c r="J308" s="96"/>
      <c r="K308" s="95"/>
      <c r="L308" s="95">
        <f t="shared" si="49"/>
        <v>0</v>
      </c>
      <c r="M308" s="92">
        <f t="shared" si="50"/>
        <v>0</v>
      </c>
      <c r="N308" s="288"/>
      <c r="P308" s="282"/>
      <c r="R308" s="9"/>
      <c r="W308" s="164">
        <f t="shared" si="51"/>
        <v>0</v>
      </c>
      <c r="X308" s="501"/>
      <c r="Y308" s="5"/>
      <c r="AB308" s="9"/>
    </row>
    <row r="309" spans="1:28" x14ac:dyDescent="0.2">
      <c r="A309" s="12">
        <f t="shared" si="52"/>
        <v>3105</v>
      </c>
      <c r="C309" s="39"/>
      <c r="D309" s="171"/>
      <c r="E309" s="22"/>
      <c r="F309" s="166"/>
      <c r="G309" s="2"/>
      <c r="H309" s="304"/>
      <c r="I309" s="17"/>
      <c r="J309" s="96"/>
      <c r="K309" s="95"/>
      <c r="L309" s="95">
        <f t="shared" si="49"/>
        <v>0</v>
      </c>
      <c r="M309" s="92">
        <f t="shared" si="50"/>
        <v>0</v>
      </c>
      <c r="N309" s="288"/>
      <c r="P309" s="282"/>
      <c r="R309" s="9"/>
      <c r="W309" s="164">
        <f t="shared" si="51"/>
        <v>0</v>
      </c>
      <c r="X309" s="501"/>
      <c r="AB309" s="9"/>
    </row>
    <row r="310" spans="1:28" x14ac:dyDescent="0.2">
      <c r="A310" s="12">
        <f t="shared" si="52"/>
        <v>3106</v>
      </c>
      <c r="C310" s="39"/>
      <c r="D310" s="171"/>
      <c r="E310" s="22"/>
      <c r="F310" s="166"/>
      <c r="G310" s="2"/>
      <c r="H310" s="303"/>
      <c r="I310" s="17"/>
      <c r="J310" s="96"/>
      <c r="K310" s="95"/>
      <c r="L310" s="95">
        <f t="shared" si="49"/>
        <v>0</v>
      </c>
      <c r="M310" s="92">
        <f t="shared" si="50"/>
        <v>0</v>
      </c>
      <c r="N310" s="288"/>
      <c r="P310" s="282"/>
      <c r="R310" s="9"/>
      <c r="W310" s="164">
        <f t="shared" si="51"/>
        <v>0</v>
      </c>
      <c r="X310" s="501"/>
      <c r="AB310" s="9"/>
    </row>
    <row r="311" spans="1:28" x14ac:dyDescent="0.2">
      <c r="A311" s="12">
        <f t="shared" si="52"/>
        <v>3107</v>
      </c>
      <c r="C311" s="39"/>
      <c r="D311" s="171"/>
      <c r="E311" s="22"/>
      <c r="F311" s="166"/>
      <c r="G311" s="2"/>
      <c r="H311" s="303"/>
      <c r="I311" s="17"/>
      <c r="J311" s="96"/>
      <c r="K311" s="95"/>
      <c r="L311" s="95">
        <f t="shared" si="49"/>
        <v>0</v>
      </c>
      <c r="M311" s="92">
        <f t="shared" si="50"/>
        <v>0</v>
      </c>
      <c r="N311" s="288"/>
      <c r="P311" s="282"/>
      <c r="R311" s="9"/>
      <c r="W311" s="164">
        <f t="shared" si="51"/>
        <v>0</v>
      </c>
      <c r="X311" s="501"/>
      <c r="AB311" s="9"/>
    </row>
    <row r="312" spans="1:28" x14ac:dyDescent="0.2">
      <c r="A312" s="12">
        <f t="shared" si="52"/>
        <v>3108</v>
      </c>
      <c r="C312" s="39"/>
      <c r="D312" s="171"/>
      <c r="E312" s="22"/>
      <c r="F312" s="166"/>
      <c r="G312" s="2"/>
      <c r="H312" s="303"/>
      <c r="I312" s="17"/>
      <c r="J312" s="96"/>
      <c r="K312" s="95"/>
      <c r="L312" s="95">
        <f t="shared" si="49"/>
        <v>0</v>
      </c>
      <c r="M312" s="92">
        <f t="shared" si="50"/>
        <v>0</v>
      </c>
      <c r="N312" s="288"/>
      <c r="P312" s="282"/>
      <c r="R312" s="9"/>
      <c r="W312" s="164">
        <f t="shared" si="51"/>
        <v>0</v>
      </c>
      <c r="X312" s="501"/>
      <c r="AB312" s="9"/>
    </row>
    <row r="313" spans="1:28" x14ac:dyDescent="0.2">
      <c r="A313" s="12">
        <f t="shared" si="52"/>
        <v>3109</v>
      </c>
      <c r="C313" s="9"/>
      <c r="D313" s="39"/>
      <c r="E313" s="22"/>
      <c r="F313" s="171"/>
      <c r="G313" s="2"/>
      <c r="H313" s="303"/>
      <c r="I313" s="17"/>
      <c r="J313" s="96"/>
      <c r="K313" s="95"/>
      <c r="L313" s="95">
        <f t="shared" si="49"/>
        <v>0</v>
      </c>
      <c r="M313" s="92">
        <f t="shared" si="50"/>
        <v>0</v>
      </c>
      <c r="N313" s="288"/>
      <c r="P313" s="282"/>
      <c r="R313" s="9"/>
      <c r="W313" s="164">
        <f t="shared" si="51"/>
        <v>0</v>
      </c>
      <c r="X313" s="501"/>
      <c r="AB313" s="9"/>
    </row>
    <row r="314" spans="1:28" x14ac:dyDescent="0.2">
      <c r="A314" s="12">
        <f t="shared" si="52"/>
        <v>3110</v>
      </c>
      <c r="C314" s="9"/>
      <c r="D314" s="39"/>
      <c r="E314" s="22"/>
      <c r="F314" s="171"/>
      <c r="G314" s="2"/>
      <c r="H314" s="303"/>
      <c r="I314" s="17"/>
      <c r="J314" s="96"/>
      <c r="K314" s="95"/>
      <c r="L314" s="95">
        <f t="shared" si="49"/>
        <v>0</v>
      </c>
      <c r="M314" s="92">
        <f t="shared" si="50"/>
        <v>0</v>
      </c>
      <c r="N314" s="288"/>
      <c r="P314" s="282"/>
      <c r="R314" s="9"/>
      <c r="W314" s="164">
        <f t="shared" si="51"/>
        <v>0</v>
      </c>
      <c r="X314" s="501"/>
      <c r="AB314" s="9"/>
    </row>
    <row r="315" spans="1:28" x14ac:dyDescent="0.2">
      <c r="C315" s="18"/>
      <c r="D315" s="23"/>
      <c r="E315" s="39"/>
      <c r="F315" s="22"/>
      <c r="G315" s="18"/>
      <c r="H315" s="302"/>
      <c r="I315" s="119"/>
      <c r="J315" s="94"/>
      <c r="K315" s="93"/>
      <c r="L315" s="93"/>
      <c r="M315" s="92"/>
      <c r="N315" s="92"/>
      <c r="P315" s="282"/>
      <c r="R315" s="9"/>
      <c r="X315" s="501"/>
      <c r="AB315" s="9"/>
    </row>
    <row r="316" spans="1:28" x14ac:dyDescent="0.2">
      <c r="B316" s="106" t="s">
        <v>360</v>
      </c>
      <c r="C316" s="298"/>
      <c r="D316" s="82"/>
      <c r="E316" s="80"/>
      <c r="F316" s="80"/>
      <c r="G316" s="297"/>
      <c r="H316" s="105"/>
      <c r="I316" s="105" t="s">
        <v>79</v>
      </c>
      <c r="J316" s="243"/>
      <c r="K316" s="149">
        <f>SUM(K317:K334)</f>
        <v>0</v>
      </c>
      <c r="L316" s="149">
        <f>SUM(L317:L334)</f>
        <v>0</v>
      </c>
      <c r="M316" s="255">
        <f>SUM(M317:M334)</f>
        <v>0</v>
      </c>
      <c r="N316" s="255">
        <f>SUM(N317:N334)</f>
        <v>0</v>
      </c>
      <c r="O316" s="110"/>
      <c r="P316" s="282"/>
      <c r="R316" s="9"/>
      <c r="V316" s="17"/>
      <c r="X316" s="501"/>
      <c r="AB316" s="9"/>
    </row>
    <row r="317" spans="1:28" x14ac:dyDescent="0.2">
      <c r="C317" s="18"/>
      <c r="D317" s="23"/>
      <c r="E317" s="39"/>
      <c r="F317" s="642" t="s">
        <v>358</v>
      </c>
      <c r="G317" s="643"/>
      <c r="H317" s="295"/>
      <c r="I317" s="294" t="s">
        <v>357</v>
      </c>
      <c r="J317" s="94"/>
      <c r="K317" s="93"/>
      <c r="L317" s="93"/>
      <c r="M317" s="288" t="s">
        <v>355</v>
      </c>
      <c r="N317" s="288"/>
      <c r="P317" s="292" t="s">
        <v>354</v>
      </c>
      <c r="Q317" s="291" t="s">
        <v>353</v>
      </c>
      <c r="R317" s="359"/>
      <c r="S317" s="543" t="s">
        <v>553</v>
      </c>
      <c r="T317" s="544" t="s">
        <v>554</v>
      </c>
      <c r="U317" s="545" t="s">
        <v>555</v>
      </c>
      <c r="V317" s="546" t="s">
        <v>556</v>
      </c>
      <c r="W317" s="547" t="s">
        <v>557</v>
      </c>
      <c r="X317" s="501"/>
      <c r="AB317" s="9"/>
    </row>
    <row r="318" spans="1:28" x14ac:dyDescent="0.2">
      <c r="A318" s="12">
        <v>3200</v>
      </c>
      <c r="C318" s="18"/>
      <c r="D318" s="171"/>
      <c r="E318" s="18"/>
      <c r="F318" s="97"/>
      <c r="G318" s="2">
        <v>0</v>
      </c>
      <c r="H318" s="9"/>
      <c r="I318" s="301">
        <v>0</v>
      </c>
      <c r="J318" s="96"/>
      <c r="K318" s="95"/>
      <c r="L318" s="95">
        <f t="shared" ref="L318:L333" si="53">G318*I318</f>
        <v>0</v>
      </c>
      <c r="M318" s="92">
        <f t="shared" ref="M318:M333" si="54">K318+L318</f>
        <v>0</v>
      </c>
      <c r="N318" s="288"/>
      <c r="P318" s="282">
        <v>0</v>
      </c>
      <c r="Q318" s="1">
        <v>0</v>
      </c>
      <c r="R318" s="9"/>
      <c r="S318" s="1">
        <v>0</v>
      </c>
      <c r="T318" s="1">
        <v>0</v>
      </c>
      <c r="U318" s="1">
        <v>0</v>
      </c>
      <c r="V318" s="7">
        <v>0</v>
      </c>
      <c r="W318" s="164">
        <f t="shared" ref="W318:W333" si="55">U318*V318</f>
        <v>0</v>
      </c>
      <c r="X318" s="501"/>
      <c r="AB318" s="9"/>
    </row>
    <row r="319" spans="1:28" x14ac:dyDescent="0.2">
      <c r="A319" s="12">
        <f t="shared" ref="A319:A333" si="56">A318+1</f>
        <v>3201</v>
      </c>
      <c r="C319" s="18"/>
      <c r="D319" s="171"/>
      <c r="E319" s="18"/>
      <c r="F319" s="97"/>
      <c r="G319" s="2"/>
      <c r="H319" s="9"/>
      <c r="I319" s="301"/>
      <c r="J319" s="96"/>
      <c r="K319" s="95"/>
      <c r="L319" s="95">
        <f t="shared" si="53"/>
        <v>0</v>
      </c>
      <c r="M319" s="92">
        <f t="shared" si="54"/>
        <v>0</v>
      </c>
      <c r="N319" s="288"/>
      <c r="P319" s="282"/>
      <c r="R319" s="9"/>
      <c r="W319" s="164">
        <f t="shared" si="55"/>
        <v>0</v>
      </c>
      <c r="X319" s="501"/>
      <c r="AB319" s="9"/>
    </row>
    <row r="320" spans="1:28" x14ac:dyDescent="0.2">
      <c r="A320" s="12">
        <f t="shared" si="56"/>
        <v>3202</v>
      </c>
      <c r="C320" s="18"/>
      <c r="D320" s="171"/>
      <c r="E320" s="18"/>
      <c r="F320" s="18"/>
      <c r="G320" s="2"/>
      <c r="H320" s="9"/>
      <c r="I320" s="17"/>
      <c r="J320" s="96"/>
      <c r="K320" s="95"/>
      <c r="L320" s="95">
        <f t="shared" si="53"/>
        <v>0</v>
      </c>
      <c r="M320" s="92">
        <f t="shared" si="54"/>
        <v>0</v>
      </c>
      <c r="N320" s="288"/>
      <c r="P320" s="282"/>
      <c r="R320" s="9"/>
      <c r="W320" s="164">
        <f t="shared" si="55"/>
        <v>0</v>
      </c>
      <c r="X320" s="501"/>
      <c r="AB320" s="9"/>
    </row>
    <row r="321" spans="1:28" x14ac:dyDescent="0.2">
      <c r="A321" s="12">
        <f t="shared" si="56"/>
        <v>3203</v>
      </c>
      <c r="C321" s="39"/>
      <c r="D321" s="171"/>
      <c r="E321" s="18"/>
      <c r="F321" s="18"/>
      <c r="G321" s="2"/>
      <c r="H321" s="9"/>
      <c r="I321" s="17"/>
      <c r="J321" s="96"/>
      <c r="K321" s="95"/>
      <c r="L321" s="95">
        <f t="shared" si="53"/>
        <v>0</v>
      </c>
      <c r="M321" s="92">
        <f t="shared" si="54"/>
        <v>0</v>
      </c>
      <c r="N321" s="288"/>
      <c r="P321" s="282"/>
      <c r="R321" s="9"/>
      <c r="W321" s="164">
        <f t="shared" si="55"/>
        <v>0</v>
      </c>
      <c r="X321" s="501"/>
      <c r="AB321" s="9"/>
    </row>
    <row r="322" spans="1:28" x14ac:dyDescent="0.2">
      <c r="A322" s="12">
        <f t="shared" si="56"/>
        <v>3204</v>
      </c>
      <c r="C322" s="39"/>
      <c r="D322" s="171"/>
      <c r="E322" s="18"/>
      <c r="F322" s="18"/>
      <c r="G322" s="2"/>
      <c r="H322" s="9"/>
      <c r="I322" s="17"/>
      <c r="J322" s="96"/>
      <c r="K322" s="95"/>
      <c r="L322" s="95">
        <f t="shared" si="53"/>
        <v>0</v>
      </c>
      <c r="M322" s="92">
        <f t="shared" si="54"/>
        <v>0</v>
      </c>
      <c r="N322" s="288"/>
      <c r="P322" s="282"/>
      <c r="R322" s="9"/>
      <c r="W322" s="164">
        <f t="shared" si="55"/>
        <v>0</v>
      </c>
      <c r="X322" s="501"/>
      <c r="AB322" s="9"/>
    </row>
    <row r="323" spans="1:28" x14ac:dyDescent="0.2">
      <c r="A323" s="12">
        <f t="shared" si="56"/>
        <v>3205</v>
      </c>
      <c r="C323" s="39"/>
      <c r="D323" s="171"/>
      <c r="E323" s="18"/>
      <c r="F323" s="18"/>
      <c r="G323" s="2"/>
      <c r="H323" s="9"/>
      <c r="I323" s="17"/>
      <c r="J323" s="96"/>
      <c r="K323" s="95"/>
      <c r="L323" s="95">
        <f t="shared" si="53"/>
        <v>0</v>
      </c>
      <c r="M323" s="92">
        <f t="shared" si="54"/>
        <v>0</v>
      </c>
      <c r="N323" s="288"/>
      <c r="P323" s="282"/>
      <c r="R323" s="9"/>
      <c r="W323" s="164">
        <f t="shared" si="55"/>
        <v>0</v>
      </c>
      <c r="X323" s="501"/>
      <c r="AB323" s="9"/>
    </row>
    <row r="324" spans="1:28" x14ac:dyDescent="0.2">
      <c r="A324" s="12">
        <f t="shared" si="56"/>
        <v>3206</v>
      </c>
      <c r="C324" s="39"/>
      <c r="D324" s="171"/>
      <c r="E324" s="18"/>
      <c r="F324" s="18"/>
      <c r="G324" s="2"/>
      <c r="H324" s="9"/>
      <c r="I324" s="17"/>
      <c r="J324" s="96"/>
      <c r="K324" s="95"/>
      <c r="L324" s="95">
        <f t="shared" si="53"/>
        <v>0</v>
      </c>
      <c r="M324" s="92">
        <f t="shared" si="54"/>
        <v>0</v>
      </c>
      <c r="N324" s="288"/>
      <c r="P324" s="282"/>
      <c r="R324" s="9"/>
      <c r="W324" s="164">
        <f t="shared" si="55"/>
        <v>0</v>
      </c>
      <c r="X324" s="501"/>
      <c r="AB324" s="9"/>
    </row>
    <row r="325" spans="1:28" x14ac:dyDescent="0.2">
      <c r="A325" s="12">
        <f t="shared" si="56"/>
        <v>3207</v>
      </c>
      <c r="C325" s="39"/>
      <c r="D325" s="171"/>
      <c r="E325" s="18"/>
      <c r="F325" s="18"/>
      <c r="G325" s="2"/>
      <c r="H325" s="9"/>
      <c r="I325" s="17"/>
      <c r="J325" s="300"/>
      <c r="K325" s="299"/>
      <c r="L325" s="95">
        <f t="shared" si="53"/>
        <v>0</v>
      </c>
      <c r="M325" s="92">
        <f t="shared" si="54"/>
        <v>0</v>
      </c>
      <c r="N325" s="288"/>
      <c r="P325" s="282"/>
      <c r="R325" s="9"/>
      <c r="W325" s="164">
        <f t="shared" si="55"/>
        <v>0</v>
      </c>
      <c r="X325" s="501"/>
      <c r="AB325" s="9"/>
    </row>
    <row r="326" spans="1:28" x14ac:dyDescent="0.2">
      <c r="A326" s="12">
        <f t="shared" si="56"/>
        <v>3208</v>
      </c>
      <c r="C326" s="39"/>
      <c r="D326" s="171"/>
      <c r="E326" s="18"/>
      <c r="F326" s="18"/>
      <c r="G326" s="2"/>
      <c r="H326" s="9"/>
      <c r="I326" s="17"/>
      <c r="J326" s="96"/>
      <c r="K326" s="95"/>
      <c r="L326" s="95">
        <f t="shared" si="53"/>
        <v>0</v>
      </c>
      <c r="M326" s="92">
        <f t="shared" si="54"/>
        <v>0</v>
      </c>
      <c r="N326" s="288"/>
      <c r="P326" s="282"/>
      <c r="R326" s="9"/>
      <c r="W326" s="164">
        <f t="shared" si="55"/>
        <v>0</v>
      </c>
      <c r="X326" s="501"/>
      <c r="AB326" s="9"/>
    </row>
    <row r="327" spans="1:28" x14ac:dyDescent="0.2">
      <c r="A327" s="12">
        <f t="shared" si="56"/>
        <v>3209</v>
      </c>
      <c r="C327" s="39"/>
      <c r="D327" s="171"/>
      <c r="E327" s="18"/>
      <c r="F327" s="18"/>
      <c r="G327" s="2"/>
      <c r="H327" s="9"/>
      <c r="I327" s="17"/>
      <c r="J327" s="300"/>
      <c r="K327" s="299"/>
      <c r="L327" s="95">
        <f t="shared" si="53"/>
        <v>0</v>
      </c>
      <c r="M327" s="92">
        <f t="shared" si="54"/>
        <v>0</v>
      </c>
      <c r="N327" s="288"/>
      <c r="P327" s="282"/>
      <c r="R327" s="9"/>
      <c r="W327" s="164">
        <f t="shared" si="55"/>
        <v>0</v>
      </c>
      <c r="X327" s="501"/>
      <c r="AB327" s="9"/>
    </row>
    <row r="328" spans="1:28" x14ac:dyDescent="0.2">
      <c r="A328" s="12">
        <f t="shared" si="56"/>
        <v>3210</v>
      </c>
      <c r="C328" s="39"/>
      <c r="D328" s="171"/>
      <c r="E328" s="18"/>
      <c r="F328" s="18"/>
      <c r="G328" s="2"/>
      <c r="H328" s="9"/>
      <c r="I328" s="17"/>
      <c r="J328" s="300"/>
      <c r="K328" s="299"/>
      <c r="L328" s="95">
        <f t="shared" si="53"/>
        <v>0</v>
      </c>
      <c r="M328" s="92">
        <f t="shared" si="54"/>
        <v>0</v>
      </c>
      <c r="N328" s="288"/>
      <c r="P328" s="282"/>
      <c r="R328" s="9"/>
      <c r="W328" s="164">
        <f t="shared" si="55"/>
        <v>0</v>
      </c>
      <c r="X328" s="501"/>
      <c r="AB328" s="9"/>
    </row>
    <row r="329" spans="1:28" x14ac:dyDescent="0.2">
      <c r="A329" s="12">
        <f t="shared" si="56"/>
        <v>3211</v>
      </c>
      <c r="C329" s="39"/>
      <c r="D329" s="171"/>
      <c r="E329" s="18"/>
      <c r="F329" s="18"/>
      <c r="G329" s="2"/>
      <c r="H329" s="9"/>
      <c r="I329" s="17"/>
      <c r="J329" s="96"/>
      <c r="K329" s="95"/>
      <c r="L329" s="95">
        <f t="shared" si="53"/>
        <v>0</v>
      </c>
      <c r="M329" s="92">
        <f t="shared" si="54"/>
        <v>0</v>
      </c>
      <c r="N329" s="288"/>
      <c r="P329" s="282"/>
      <c r="R329" s="9"/>
      <c r="W329" s="164">
        <f t="shared" si="55"/>
        <v>0</v>
      </c>
      <c r="X329" s="501"/>
      <c r="AB329" s="9"/>
    </row>
    <row r="330" spans="1:28" x14ac:dyDescent="0.2">
      <c r="A330" s="12">
        <f t="shared" si="56"/>
        <v>3212</v>
      </c>
      <c r="C330" s="39"/>
      <c r="D330" s="171"/>
      <c r="E330" s="18"/>
      <c r="F330" s="18"/>
      <c r="G330" s="2"/>
      <c r="H330" s="9"/>
      <c r="I330" s="17"/>
      <c r="J330" s="96"/>
      <c r="K330" s="95"/>
      <c r="L330" s="95">
        <f t="shared" si="53"/>
        <v>0</v>
      </c>
      <c r="M330" s="92">
        <f t="shared" si="54"/>
        <v>0</v>
      </c>
      <c r="N330" s="288"/>
      <c r="P330" s="282"/>
      <c r="R330" s="9"/>
      <c r="W330" s="164">
        <f t="shared" si="55"/>
        <v>0</v>
      </c>
      <c r="X330" s="501"/>
      <c r="AB330" s="9"/>
    </row>
    <row r="331" spans="1:28" x14ac:dyDescent="0.2">
      <c r="A331" s="12">
        <f t="shared" si="56"/>
        <v>3213</v>
      </c>
      <c r="C331" s="39"/>
      <c r="D331" s="171"/>
      <c r="E331" s="18"/>
      <c r="F331" s="18"/>
      <c r="G331" s="2"/>
      <c r="H331" s="9"/>
      <c r="I331" s="17"/>
      <c r="J331" s="300"/>
      <c r="K331" s="299"/>
      <c r="L331" s="95">
        <f t="shared" si="53"/>
        <v>0</v>
      </c>
      <c r="M331" s="92">
        <f t="shared" si="54"/>
        <v>0</v>
      </c>
      <c r="N331" s="288"/>
      <c r="P331" s="282"/>
      <c r="R331" s="9"/>
      <c r="W331" s="164">
        <f t="shared" si="55"/>
        <v>0</v>
      </c>
      <c r="X331" s="501"/>
      <c r="AB331" s="9"/>
    </row>
    <row r="332" spans="1:28" x14ac:dyDescent="0.2">
      <c r="A332" s="12">
        <f t="shared" si="56"/>
        <v>3214</v>
      </c>
      <c r="C332" s="39"/>
      <c r="D332" s="171"/>
      <c r="E332" s="18"/>
      <c r="F332" s="18"/>
      <c r="G332" s="2"/>
      <c r="H332" s="9"/>
      <c r="I332" s="17"/>
      <c r="J332" s="284"/>
      <c r="K332" s="93"/>
      <c r="L332" s="95">
        <f t="shared" si="53"/>
        <v>0</v>
      </c>
      <c r="M332" s="92">
        <f t="shared" si="54"/>
        <v>0</v>
      </c>
      <c r="N332" s="288"/>
      <c r="P332" s="282"/>
      <c r="R332" s="9"/>
      <c r="W332" s="164">
        <f t="shared" si="55"/>
        <v>0</v>
      </c>
      <c r="X332" s="501"/>
      <c r="AB332" s="9"/>
    </row>
    <row r="333" spans="1:28" x14ac:dyDescent="0.2">
      <c r="A333" s="12">
        <f t="shared" si="56"/>
        <v>3215</v>
      </c>
      <c r="C333" s="39"/>
      <c r="D333" s="171"/>
      <c r="E333" s="18"/>
      <c r="F333" s="18"/>
      <c r="G333" s="2"/>
      <c r="H333" s="9"/>
      <c r="I333" s="17"/>
      <c r="J333" s="96"/>
      <c r="K333" s="95"/>
      <c r="L333" s="95">
        <f t="shared" si="53"/>
        <v>0</v>
      </c>
      <c r="M333" s="92">
        <f t="shared" si="54"/>
        <v>0</v>
      </c>
      <c r="N333" s="288"/>
      <c r="P333" s="282"/>
      <c r="R333" s="9"/>
      <c r="W333" s="164">
        <f t="shared" si="55"/>
        <v>0</v>
      </c>
      <c r="X333" s="501"/>
      <c r="AB333" s="9"/>
    </row>
    <row r="334" spans="1:28" x14ac:dyDescent="0.2">
      <c r="C334" s="18"/>
      <c r="D334" s="23"/>
      <c r="E334" s="18"/>
      <c r="G334" s="18"/>
      <c r="H334" s="5"/>
      <c r="I334" s="6"/>
      <c r="J334" s="86"/>
      <c r="K334" s="168"/>
      <c r="L334" s="168"/>
      <c r="M334" s="108"/>
      <c r="N334" s="108"/>
      <c r="P334" s="282"/>
      <c r="R334" s="72"/>
      <c r="X334" s="498"/>
    </row>
    <row r="335" spans="1:28" x14ac:dyDescent="0.2">
      <c r="B335" s="106" t="s">
        <v>359</v>
      </c>
      <c r="C335" s="298"/>
      <c r="D335" s="82"/>
      <c r="E335" s="80"/>
      <c r="F335" s="80"/>
      <c r="G335" s="297"/>
      <c r="H335" s="105"/>
      <c r="I335" s="105" t="s">
        <v>79</v>
      </c>
      <c r="J335" s="243"/>
      <c r="K335" s="149">
        <f>SUM(K336:K344)</f>
        <v>0</v>
      </c>
      <c r="L335" s="149">
        <f>SUM(L336:L344)</f>
        <v>0</v>
      </c>
      <c r="M335" s="296">
        <f>SUM(M336:M344)</f>
        <v>0</v>
      </c>
      <c r="N335" s="296">
        <f>SUM(N336:N344)</f>
        <v>0</v>
      </c>
      <c r="P335" s="282"/>
      <c r="R335" s="9"/>
      <c r="V335" s="17"/>
      <c r="X335" s="498"/>
    </row>
    <row r="336" spans="1:28" ht="17" customHeight="1" x14ac:dyDescent="0.2">
      <c r="C336" s="18"/>
      <c r="D336" s="23"/>
      <c r="E336" s="39"/>
      <c r="F336" s="642" t="s">
        <v>358</v>
      </c>
      <c r="G336" s="643"/>
      <c r="H336" s="295"/>
      <c r="I336" s="294" t="s">
        <v>357</v>
      </c>
      <c r="J336" s="293" t="s">
        <v>356</v>
      </c>
      <c r="K336" s="93"/>
      <c r="L336" s="93"/>
      <c r="M336" s="288" t="s">
        <v>355</v>
      </c>
      <c r="N336" s="288"/>
      <c r="P336" s="292" t="s">
        <v>354</v>
      </c>
      <c r="Q336" s="291" t="s">
        <v>353</v>
      </c>
      <c r="R336" s="359"/>
      <c r="S336" s="543" t="s">
        <v>553</v>
      </c>
      <c r="T336" s="544" t="s">
        <v>554</v>
      </c>
      <c r="U336" s="545" t="s">
        <v>555</v>
      </c>
      <c r="V336" s="546" t="s">
        <v>556</v>
      </c>
      <c r="W336" s="547" t="s">
        <v>557</v>
      </c>
      <c r="X336" s="498"/>
    </row>
    <row r="337" spans="1:24" x14ac:dyDescent="0.2">
      <c r="A337" s="12">
        <v>3300</v>
      </c>
      <c r="B337" s="9" t="s">
        <v>272</v>
      </c>
      <c r="C337" s="18"/>
      <c r="D337" s="23"/>
      <c r="E337" s="18"/>
      <c r="F337" s="13"/>
      <c r="G337" s="2">
        <v>0</v>
      </c>
      <c r="H337" s="4"/>
      <c r="I337" s="17">
        <v>0</v>
      </c>
      <c r="J337" s="287"/>
      <c r="K337" s="95"/>
      <c r="L337" s="95">
        <f t="shared" ref="L337:L343" si="57">G337*I337</f>
        <v>0</v>
      </c>
      <c r="M337" s="92">
        <f t="shared" ref="M337:M343" si="58">K337+L337</f>
        <v>0</v>
      </c>
      <c r="N337" s="288"/>
      <c r="P337" s="282">
        <v>0</v>
      </c>
      <c r="Q337" s="1">
        <v>0</v>
      </c>
      <c r="R337" s="9"/>
      <c r="S337" s="1">
        <v>0</v>
      </c>
      <c r="T337" s="1">
        <v>0</v>
      </c>
      <c r="U337" s="1">
        <v>0</v>
      </c>
      <c r="V337" s="7">
        <v>0</v>
      </c>
      <c r="W337" s="164">
        <f t="shared" ref="W337:W343" si="59">U337*V337</f>
        <v>0</v>
      </c>
      <c r="X337" s="498"/>
    </row>
    <row r="338" spans="1:24" x14ac:dyDescent="0.2">
      <c r="A338" s="12">
        <f t="shared" ref="A338:A343" si="60">A337+1</f>
        <v>3301</v>
      </c>
      <c r="B338" s="9" t="s">
        <v>287</v>
      </c>
      <c r="C338" s="18"/>
      <c r="D338" s="23"/>
      <c r="E338" s="18"/>
      <c r="F338" s="13"/>
      <c r="G338" s="2"/>
      <c r="H338" s="4"/>
      <c r="I338" s="17"/>
      <c r="J338" s="287"/>
      <c r="K338" s="95"/>
      <c r="L338" s="95">
        <f t="shared" si="57"/>
        <v>0</v>
      </c>
      <c r="M338" s="92">
        <f t="shared" si="58"/>
        <v>0</v>
      </c>
      <c r="N338" s="288"/>
      <c r="P338" s="282"/>
      <c r="Q338" s="290">
        <f>G338</f>
        <v>0</v>
      </c>
      <c r="R338" s="9"/>
      <c r="W338" s="164">
        <f t="shared" si="59"/>
        <v>0</v>
      </c>
      <c r="X338" s="498"/>
    </row>
    <row r="339" spans="1:24" x14ac:dyDescent="0.2">
      <c r="A339" s="12">
        <f t="shared" si="60"/>
        <v>3302</v>
      </c>
      <c r="B339" s="9" t="s">
        <v>352</v>
      </c>
      <c r="C339" s="18"/>
      <c r="D339" s="23"/>
      <c r="E339" s="18"/>
      <c r="F339" s="22"/>
      <c r="G339" s="2"/>
      <c r="H339" s="4"/>
      <c r="I339" s="17"/>
      <c r="J339" s="287"/>
      <c r="K339" s="95"/>
      <c r="L339" s="95">
        <f t="shared" si="57"/>
        <v>0</v>
      </c>
      <c r="M339" s="92">
        <f t="shared" si="58"/>
        <v>0</v>
      </c>
      <c r="N339" s="288"/>
      <c r="P339" s="282"/>
      <c r="Q339" s="289"/>
      <c r="R339" s="9"/>
      <c r="W339" s="164">
        <f t="shared" si="59"/>
        <v>0</v>
      </c>
      <c r="X339" s="498"/>
    </row>
    <row r="340" spans="1:24" x14ac:dyDescent="0.2">
      <c r="A340" s="12">
        <f t="shared" si="60"/>
        <v>3303</v>
      </c>
      <c r="B340" s="9" t="s">
        <v>351</v>
      </c>
      <c r="C340" s="18"/>
      <c r="D340" s="23"/>
      <c r="E340" s="18"/>
      <c r="F340" s="22"/>
      <c r="G340" s="2"/>
      <c r="H340" s="4"/>
      <c r="I340" s="17"/>
      <c r="J340" s="287"/>
      <c r="K340" s="95"/>
      <c r="L340" s="95">
        <f t="shared" si="57"/>
        <v>0</v>
      </c>
      <c r="M340" s="92">
        <f t="shared" si="58"/>
        <v>0</v>
      </c>
      <c r="N340" s="288"/>
      <c r="P340" s="282"/>
      <c r="Q340" s="289"/>
      <c r="R340" s="9"/>
      <c r="W340" s="164">
        <f t="shared" si="59"/>
        <v>0</v>
      </c>
      <c r="X340" s="498"/>
    </row>
    <row r="341" spans="1:24" x14ac:dyDescent="0.2">
      <c r="A341" s="12">
        <f t="shared" si="60"/>
        <v>3304</v>
      </c>
      <c r="B341" s="9" t="s">
        <v>350</v>
      </c>
      <c r="C341" s="18"/>
      <c r="D341" s="23"/>
      <c r="E341" s="18"/>
      <c r="F341" s="22"/>
      <c r="G341" s="2"/>
      <c r="H341" s="4"/>
      <c r="I341" s="17"/>
      <c r="J341" s="287"/>
      <c r="K341" s="95"/>
      <c r="L341" s="95">
        <f t="shared" si="57"/>
        <v>0</v>
      </c>
      <c r="M341" s="92">
        <f t="shared" si="58"/>
        <v>0</v>
      </c>
      <c r="N341" s="288"/>
      <c r="P341" s="282"/>
      <c r="R341" s="9"/>
      <c r="W341" s="164">
        <f t="shared" si="59"/>
        <v>0</v>
      </c>
      <c r="X341" s="498"/>
    </row>
    <row r="342" spans="1:24" x14ac:dyDescent="0.2">
      <c r="A342" s="12">
        <f t="shared" si="60"/>
        <v>3305</v>
      </c>
      <c r="B342" s="9" t="s">
        <v>349</v>
      </c>
      <c r="C342" s="18"/>
      <c r="D342" s="23"/>
      <c r="E342" s="18"/>
      <c r="F342" s="22"/>
      <c r="G342" s="2"/>
      <c r="H342" s="4"/>
      <c r="I342" s="17"/>
      <c r="J342" s="287"/>
      <c r="K342" s="95"/>
      <c r="L342" s="95">
        <f t="shared" si="57"/>
        <v>0</v>
      </c>
      <c r="M342" s="92">
        <f t="shared" si="58"/>
        <v>0</v>
      </c>
      <c r="N342" s="288"/>
      <c r="P342" s="282"/>
      <c r="R342" s="9"/>
      <c r="W342" s="164">
        <f t="shared" si="59"/>
        <v>0</v>
      </c>
      <c r="X342" s="498"/>
    </row>
    <row r="343" spans="1:24" x14ac:dyDescent="0.2">
      <c r="A343" s="12">
        <f t="shared" si="60"/>
        <v>3306</v>
      </c>
      <c r="C343" s="18"/>
      <c r="D343" s="23"/>
      <c r="E343" s="18"/>
      <c r="F343" s="22"/>
      <c r="G343" s="2"/>
      <c r="H343" s="4"/>
      <c r="I343" s="17"/>
      <c r="J343" s="287"/>
      <c r="K343" s="95"/>
      <c r="L343" s="95">
        <f t="shared" si="57"/>
        <v>0</v>
      </c>
      <c r="M343" s="92">
        <f t="shared" si="58"/>
        <v>0</v>
      </c>
      <c r="N343" s="288"/>
      <c r="P343" s="282"/>
      <c r="R343" s="9"/>
      <c r="W343" s="164">
        <f t="shared" si="59"/>
        <v>0</v>
      </c>
      <c r="X343" s="498"/>
    </row>
    <row r="344" spans="1:24" x14ac:dyDescent="0.2">
      <c r="C344" s="18"/>
      <c r="D344" s="23"/>
      <c r="E344" s="18"/>
      <c r="F344" s="22"/>
      <c r="G344" s="2"/>
      <c r="H344" s="4"/>
      <c r="I344" s="17"/>
      <c r="J344" s="287"/>
      <c r="K344" s="95"/>
      <c r="L344" s="95"/>
      <c r="M344" s="92"/>
      <c r="N344" s="92"/>
      <c r="P344" s="282"/>
      <c r="R344" s="9"/>
      <c r="X344" s="498"/>
    </row>
    <row r="345" spans="1:24" x14ac:dyDescent="0.2">
      <c r="A345" s="107"/>
      <c r="B345" s="106" t="s">
        <v>348</v>
      </c>
      <c r="C345" s="49"/>
      <c r="D345" s="82"/>
      <c r="E345" s="49"/>
      <c r="F345" s="286"/>
      <c r="G345" s="49"/>
      <c r="H345" s="105"/>
      <c r="I345" s="105" t="s">
        <v>79</v>
      </c>
      <c r="J345" s="104"/>
      <c r="K345" s="103">
        <f>SUM(K346:K348)</f>
        <v>0</v>
      </c>
      <c r="L345" s="103">
        <f>SUM(L346:L348)</f>
        <v>0</v>
      </c>
      <c r="M345" s="158">
        <f>SUM(M346:M348)</f>
        <v>0</v>
      </c>
      <c r="N345" s="158">
        <f>SUM(N346:N348)</f>
        <v>0</v>
      </c>
      <c r="O345" s="110"/>
      <c r="P345" s="282"/>
      <c r="Q345" s="101"/>
      <c r="R345" s="72"/>
      <c r="S345" s="101"/>
      <c r="T345" s="101"/>
      <c r="U345" s="101"/>
      <c r="V345" s="187"/>
      <c r="W345" s="415"/>
      <c r="X345" s="498"/>
    </row>
    <row r="346" spans="1:24" x14ac:dyDescent="0.2">
      <c r="A346" s="107"/>
      <c r="B346" s="72"/>
      <c r="C346" s="121"/>
      <c r="D346" s="75"/>
      <c r="E346" s="121"/>
      <c r="F346" s="285"/>
      <c r="G346" s="121"/>
      <c r="H346" s="19"/>
      <c r="I346" s="119"/>
      <c r="J346" s="284"/>
      <c r="K346" s="93"/>
      <c r="L346" s="93"/>
      <c r="M346" s="256"/>
      <c r="N346" s="256"/>
      <c r="P346" s="282"/>
      <c r="Q346" s="101"/>
      <c r="R346" s="72"/>
      <c r="S346" s="101"/>
      <c r="T346" s="101"/>
      <c r="U346" s="101"/>
      <c r="V346" s="187"/>
      <c r="W346" s="415"/>
      <c r="X346" s="498"/>
    </row>
    <row r="347" spans="1:24" x14ac:dyDescent="0.2">
      <c r="A347" s="12">
        <v>3400</v>
      </c>
      <c r="B347" s="9" t="s">
        <v>50</v>
      </c>
      <c r="C347" s="18"/>
      <c r="D347" s="23"/>
      <c r="E347" s="18"/>
      <c r="F347" s="22"/>
      <c r="G347" s="18"/>
      <c r="H347" s="5"/>
      <c r="I347" s="16"/>
      <c r="J347" s="115"/>
      <c r="K347" s="114">
        <v>0</v>
      </c>
      <c r="L347" s="114"/>
      <c r="M347" s="92">
        <f>K347+L347</f>
        <v>0</v>
      </c>
      <c r="N347" s="92"/>
      <c r="P347" s="282"/>
      <c r="R347" s="9"/>
      <c r="X347" s="498"/>
    </row>
    <row r="348" spans="1:24" x14ac:dyDescent="0.2">
      <c r="C348" s="18"/>
      <c r="D348" s="23"/>
      <c r="E348" s="18"/>
      <c r="G348" s="18"/>
      <c r="H348" s="5"/>
      <c r="I348" s="6"/>
      <c r="J348" s="283"/>
      <c r="K348" s="95"/>
      <c r="L348" s="95"/>
      <c r="M348" s="92"/>
      <c r="N348" s="92"/>
      <c r="P348" s="282"/>
      <c r="R348" s="72"/>
      <c r="X348" s="498"/>
    </row>
    <row r="349" spans="1:24" ht="17" thickBot="1" x14ac:dyDescent="0.25">
      <c r="A349" s="107"/>
      <c r="B349" s="72"/>
      <c r="C349" s="121"/>
      <c r="D349" s="75"/>
      <c r="E349" s="267"/>
      <c r="F349" s="90"/>
      <c r="G349" s="90"/>
      <c r="H349" s="274"/>
      <c r="I349" s="274" t="s">
        <v>347</v>
      </c>
      <c r="J349" s="214"/>
      <c r="K349" s="87">
        <f>K302+K316+K335+K345</f>
        <v>0</v>
      </c>
      <c r="L349" s="87">
        <f>L302+L316+L335+L345</f>
        <v>0</v>
      </c>
      <c r="M349" s="87">
        <f>M302+M316+M335+M345</f>
        <v>0</v>
      </c>
      <c r="N349" s="87">
        <f>N302+N316+N335+N345</f>
        <v>0</v>
      </c>
      <c r="P349" s="282"/>
      <c r="Q349" s="101"/>
      <c r="R349" s="9"/>
      <c r="S349" s="101"/>
      <c r="T349" s="101"/>
      <c r="U349" s="101"/>
      <c r="V349" s="187"/>
      <c r="W349" s="415"/>
      <c r="X349" s="498"/>
    </row>
    <row r="350" spans="1:24" ht="17" thickBot="1" x14ac:dyDescent="0.25">
      <c r="A350" s="212"/>
      <c r="B350" s="211"/>
      <c r="C350" s="209"/>
      <c r="D350" s="210"/>
      <c r="E350" s="209"/>
      <c r="F350" s="147"/>
      <c r="G350" s="147"/>
      <c r="H350" s="208"/>
      <c r="I350" s="207"/>
      <c r="J350" s="206"/>
      <c r="K350" s="205"/>
      <c r="L350" s="205"/>
      <c r="M350" s="205"/>
      <c r="N350" s="205"/>
      <c r="Q350" s="101"/>
      <c r="R350" s="101"/>
      <c r="S350" s="101"/>
      <c r="T350" s="101"/>
      <c r="U350" s="101"/>
      <c r="V350" s="187"/>
      <c r="W350" s="187"/>
      <c r="X350" s="498"/>
    </row>
    <row r="351" spans="1:24" x14ac:dyDescent="0.2">
      <c r="C351" s="18"/>
      <c r="D351" s="23"/>
      <c r="E351" s="18"/>
      <c r="F351" s="24"/>
      <c r="G351" s="26"/>
      <c r="H351" s="5"/>
      <c r="I351" s="86"/>
      <c r="J351" s="94"/>
      <c r="K351" s="138"/>
      <c r="L351" s="138"/>
      <c r="M351" s="204"/>
      <c r="N351" s="204"/>
      <c r="X351" s="498"/>
    </row>
    <row r="352" spans="1:24" ht="40" x14ac:dyDescent="0.2">
      <c r="A352" s="107" t="s">
        <v>346</v>
      </c>
      <c r="B352" s="72" t="s">
        <v>345</v>
      </c>
      <c r="C352" s="121"/>
      <c r="D352" s="75"/>
      <c r="E352" s="121"/>
      <c r="F352" s="136"/>
      <c r="G352" s="120"/>
      <c r="H352" s="85"/>
      <c r="I352" s="86"/>
      <c r="J352" s="135"/>
      <c r="K352" s="134" t="s">
        <v>38</v>
      </c>
      <c r="L352" s="133" t="s">
        <v>37</v>
      </c>
      <c r="M352" s="132" t="s">
        <v>36</v>
      </c>
      <c r="N352" s="131" t="s">
        <v>520</v>
      </c>
      <c r="Q352" s="101"/>
      <c r="R352" s="101"/>
      <c r="S352" s="101"/>
      <c r="T352" s="101"/>
      <c r="U352" s="101"/>
      <c r="V352" s="187"/>
      <c r="W352" s="415"/>
      <c r="X352" s="498"/>
    </row>
    <row r="353" spans="1:29" x14ac:dyDescent="0.2">
      <c r="A353" s="107"/>
      <c r="B353" s="106" t="s">
        <v>344</v>
      </c>
      <c r="C353" s="49"/>
      <c r="D353" s="82"/>
      <c r="E353" s="49"/>
      <c r="F353" s="130"/>
      <c r="G353" s="81"/>
      <c r="H353" s="105"/>
      <c r="I353" s="105" t="s">
        <v>79</v>
      </c>
      <c r="J353" s="243"/>
      <c r="K353" s="149">
        <f>SUM(K354:K362)</f>
        <v>0</v>
      </c>
      <c r="L353" s="149">
        <f>SUM(L354:L362)</f>
        <v>0</v>
      </c>
      <c r="M353" s="255">
        <f>SUM(M354:M362)</f>
        <v>0</v>
      </c>
      <c r="N353" s="255">
        <f>SUM(N354:N362)</f>
        <v>0</v>
      </c>
      <c r="O353" s="110"/>
      <c r="Q353" s="101"/>
      <c r="R353" s="101"/>
      <c r="S353" s="101"/>
      <c r="T353" s="101"/>
      <c r="U353" s="101"/>
      <c r="V353" s="187"/>
      <c r="W353" s="415"/>
      <c r="X353" s="498"/>
    </row>
    <row r="354" spans="1:29" x14ac:dyDescent="0.2">
      <c r="C354" s="18"/>
      <c r="D354" s="23"/>
      <c r="E354" s="18"/>
      <c r="F354" s="97" t="s">
        <v>343</v>
      </c>
      <c r="G354" s="26"/>
      <c r="H354" s="5"/>
      <c r="I354" s="276" t="s">
        <v>342</v>
      </c>
      <c r="J354" s="94"/>
      <c r="K354" s="93"/>
      <c r="L354" s="93"/>
      <c r="M354" s="92"/>
      <c r="N354" s="92"/>
      <c r="X354" s="498"/>
    </row>
    <row r="355" spans="1:29" x14ac:dyDescent="0.2">
      <c r="A355" s="12">
        <v>4100</v>
      </c>
      <c r="B355" s="9" t="s">
        <v>341</v>
      </c>
      <c r="C355" s="281">
        <v>6.4</v>
      </c>
      <c r="D355" s="23" t="s">
        <v>4</v>
      </c>
      <c r="E355" s="18" t="s">
        <v>76</v>
      </c>
      <c r="F355" s="276">
        <f>L295+L349-L338-L347</f>
        <v>0</v>
      </c>
      <c r="G355" s="171" t="s">
        <v>333</v>
      </c>
      <c r="H355" s="5"/>
      <c r="I355" s="276" t="e">
        <f>#REF!+#REF!-#REF!-#REF!</f>
        <v>#REF!</v>
      </c>
      <c r="J355" s="96"/>
      <c r="K355" s="95"/>
      <c r="L355" s="95">
        <f>ROUND((F355*C355%)*2,1)/2</f>
        <v>0</v>
      </c>
      <c r="M355" s="92">
        <f t="shared" ref="M355:M360" si="61">K355+L355</f>
        <v>0</v>
      </c>
      <c r="N355" s="92"/>
      <c r="X355" s="498"/>
    </row>
    <row r="356" spans="1:29" x14ac:dyDescent="0.2">
      <c r="A356" s="12">
        <f t="shared" ref="A356:A361" si="62">A355+1</f>
        <v>4101</v>
      </c>
      <c r="B356" s="9" t="s">
        <v>340</v>
      </c>
      <c r="C356" s="281">
        <v>2</v>
      </c>
      <c r="D356" s="23" t="s">
        <v>4</v>
      </c>
      <c r="E356" s="18" t="s">
        <v>76</v>
      </c>
      <c r="F356" s="276">
        <f>L355*2</f>
        <v>0</v>
      </c>
      <c r="G356" s="9" t="s">
        <v>339</v>
      </c>
      <c r="H356" s="5"/>
      <c r="I356" s="276" t="e">
        <f>#REF!*2</f>
        <v>#REF!</v>
      </c>
      <c r="J356" s="96"/>
      <c r="K356" s="95"/>
      <c r="L356" s="95">
        <f>ROUND((F356*C356%)*2,1)/2</f>
        <v>0</v>
      </c>
      <c r="M356" s="92">
        <f t="shared" si="61"/>
        <v>0</v>
      </c>
      <c r="N356" s="92"/>
      <c r="X356" s="640" t="s">
        <v>579</v>
      </c>
      <c r="Y356" s="638"/>
      <c r="Z356" s="638"/>
      <c r="AA356" s="638"/>
      <c r="AB356" s="638"/>
      <c r="AC356" s="638"/>
    </row>
    <row r="357" spans="1:29" x14ac:dyDescent="0.2">
      <c r="A357" s="12">
        <f t="shared" si="62"/>
        <v>4102</v>
      </c>
      <c r="B357" s="9" t="s">
        <v>338</v>
      </c>
      <c r="C357" s="281">
        <v>1.5</v>
      </c>
      <c r="D357" s="23" t="s">
        <v>4</v>
      </c>
      <c r="E357" s="18" t="s">
        <v>76</v>
      </c>
      <c r="F357" s="276">
        <f>F355</f>
        <v>0</v>
      </c>
      <c r="G357" s="171" t="s">
        <v>333</v>
      </c>
      <c r="H357" s="5"/>
      <c r="I357" s="276" t="e">
        <f>I355</f>
        <v>#REF!</v>
      </c>
      <c r="J357" s="96"/>
      <c r="K357" s="95"/>
      <c r="L357" s="254">
        <f>ROUND(($F$357*$C$357%)*2,1)/2</f>
        <v>0</v>
      </c>
      <c r="M357" s="92">
        <f t="shared" si="61"/>
        <v>0</v>
      </c>
      <c r="N357" s="92"/>
      <c r="O357" s="1"/>
      <c r="P357" s="1"/>
      <c r="Q357" s="9"/>
      <c r="R357" s="9"/>
      <c r="S357" s="9"/>
      <c r="V357" s="86"/>
      <c r="W357" s="307"/>
      <c r="X357" s="639"/>
      <c r="Y357" s="638"/>
      <c r="Z357" s="638"/>
      <c r="AA357" s="638"/>
      <c r="AB357" s="638"/>
      <c r="AC357" s="638"/>
    </row>
    <row r="358" spans="1:29" x14ac:dyDescent="0.2">
      <c r="A358" s="12">
        <f t="shared" si="62"/>
        <v>4103</v>
      </c>
      <c r="B358" s="9" t="s">
        <v>337</v>
      </c>
      <c r="C358" s="281">
        <v>6</v>
      </c>
      <c r="D358" s="23" t="s">
        <v>4</v>
      </c>
      <c r="E358" s="18" t="s">
        <v>76</v>
      </c>
      <c r="F358" s="276">
        <f>L295+L302</f>
        <v>0</v>
      </c>
      <c r="G358" s="171" t="s">
        <v>336</v>
      </c>
      <c r="H358" s="5"/>
      <c r="I358" s="276" t="e">
        <f>#REF!+#REF!</f>
        <v>#REF!</v>
      </c>
      <c r="J358" s="96"/>
      <c r="K358" s="95"/>
      <c r="L358" s="95">
        <f>ROUND(($F$358*$C$358%)*2,1)/2</f>
        <v>0</v>
      </c>
      <c r="M358" s="92">
        <f t="shared" si="61"/>
        <v>0</v>
      </c>
      <c r="N358" s="92"/>
      <c r="X358" s="639"/>
      <c r="Y358" s="638"/>
      <c r="Z358" s="638"/>
      <c r="AA358" s="638"/>
      <c r="AB358" s="638"/>
      <c r="AC358" s="638"/>
    </row>
    <row r="359" spans="1:29" x14ac:dyDescent="0.2">
      <c r="A359" s="12">
        <f t="shared" si="62"/>
        <v>4104</v>
      </c>
      <c r="B359" s="9" t="s">
        <v>335</v>
      </c>
      <c r="C359" s="281">
        <v>0.89</v>
      </c>
      <c r="D359" s="23" t="s">
        <v>4</v>
      </c>
      <c r="E359" s="18" t="s">
        <v>76</v>
      </c>
      <c r="F359" s="276">
        <f>L295+L349</f>
        <v>0</v>
      </c>
      <c r="G359" s="171"/>
      <c r="H359" s="5"/>
      <c r="I359" s="276" t="e">
        <f>#REF!+#REF!</f>
        <v>#REF!</v>
      </c>
      <c r="J359" s="96"/>
      <c r="K359" s="95"/>
      <c r="L359" s="95">
        <f>ROUND(($F$359*$C$359%)*2,1)/2</f>
        <v>0</v>
      </c>
      <c r="M359" s="92">
        <f t="shared" si="61"/>
        <v>0</v>
      </c>
      <c r="N359" s="92"/>
      <c r="X359" s="639"/>
      <c r="Y359" s="638"/>
      <c r="Z359" s="638"/>
      <c r="AA359" s="638"/>
      <c r="AB359" s="638"/>
      <c r="AC359" s="638"/>
    </row>
    <row r="360" spans="1:29" x14ac:dyDescent="0.2">
      <c r="A360" s="12">
        <f t="shared" si="62"/>
        <v>4105</v>
      </c>
      <c r="B360" s="9" t="s">
        <v>334</v>
      </c>
      <c r="C360" s="281">
        <v>1.84</v>
      </c>
      <c r="D360" s="23" t="s">
        <v>4</v>
      </c>
      <c r="E360" s="18" t="s">
        <v>76</v>
      </c>
      <c r="F360" s="276">
        <f>F355</f>
        <v>0</v>
      </c>
      <c r="G360" s="171" t="s">
        <v>333</v>
      </c>
      <c r="H360" s="5"/>
      <c r="I360" s="276" t="e">
        <f>I355</f>
        <v>#REF!</v>
      </c>
      <c r="J360" s="96"/>
      <c r="K360" s="95"/>
      <c r="L360" s="280">
        <f>ROUND(($F$360*$C$360%)*2,1)/2</f>
        <v>0</v>
      </c>
      <c r="M360" s="92">
        <f t="shared" si="61"/>
        <v>0</v>
      </c>
      <c r="N360" s="92"/>
      <c r="O360" s="278"/>
      <c r="P360" s="199"/>
      <c r="V360" s="86"/>
      <c r="W360" s="307"/>
      <c r="X360" s="639"/>
      <c r="Y360" s="638"/>
      <c r="Z360" s="638"/>
      <c r="AA360" s="638"/>
      <c r="AB360" s="638"/>
      <c r="AC360" s="638"/>
    </row>
    <row r="361" spans="1:29" x14ac:dyDescent="0.2">
      <c r="A361" s="12">
        <f t="shared" si="62"/>
        <v>4106</v>
      </c>
      <c r="C361" s="279"/>
      <c r="D361" s="23"/>
      <c r="E361" s="18"/>
      <c r="F361" s="276"/>
      <c r="G361" s="171"/>
      <c r="H361" s="5"/>
      <c r="I361" s="9"/>
      <c r="J361" s="96"/>
      <c r="K361" s="95"/>
      <c r="L361" s="95"/>
      <c r="M361" s="92"/>
      <c r="N361" s="92"/>
      <c r="O361" s="278"/>
      <c r="P361" s="199"/>
      <c r="V361" s="86"/>
      <c r="W361" s="307"/>
      <c r="X361" s="641" t="s">
        <v>580</v>
      </c>
      <c r="Y361" s="638"/>
      <c r="Z361" s="638"/>
      <c r="AA361" s="638"/>
      <c r="AB361" s="638"/>
      <c r="AC361" s="638"/>
    </row>
    <row r="362" spans="1:29" x14ac:dyDescent="0.2">
      <c r="C362" s="9"/>
      <c r="D362" s="9"/>
      <c r="E362" s="9"/>
      <c r="G362" s="9"/>
      <c r="H362" s="9"/>
      <c r="I362" s="9"/>
      <c r="J362" s="162"/>
      <c r="K362" s="95"/>
      <c r="L362" s="95"/>
      <c r="M362" s="92"/>
      <c r="N362" s="92"/>
      <c r="O362" s="9"/>
      <c r="P362" s="1"/>
      <c r="Q362" s="9"/>
      <c r="R362" s="9"/>
      <c r="S362" s="9"/>
      <c r="T362" s="9"/>
      <c r="U362" s="9"/>
      <c r="V362" s="9"/>
      <c r="W362" s="97"/>
      <c r="X362" s="639"/>
      <c r="Y362" s="638"/>
      <c r="Z362" s="638"/>
      <c r="AA362" s="638"/>
      <c r="AB362" s="638"/>
      <c r="AC362" s="638"/>
    </row>
    <row r="363" spans="1:29" x14ac:dyDescent="0.2">
      <c r="B363" s="106" t="s">
        <v>332</v>
      </c>
      <c r="C363" s="83"/>
      <c r="D363" s="153"/>
      <c r="E363" s="83"/>
      <c r="F363" s="152"/>
      <c r="G363" s="80"/>
      <c r="H363" s="105"/>
      <c r="I363" s="105" t="s">
        <v>79</v>
      </c>
      <c r="J363" s="243"/>
      <c r="K363" s="149">
        <f>SUM(K364:K368)</f>
        <v>0</v>
      </c>
      <c r="L363" s="149">
        <f>SUM(L364:L368)</f>
        <v>0</v>
      </c>
      <c r="M363" s="255">
        <f>SUM(M364:M368)</f>
        <v>0</v>
      </c>
      <c r="N363" s="255">
        <f>SUM(N364:N368)</f>
        <v>0</v>
      </c>
      <c r="O363" s="110"/>
      <c r="Q363" s="101"/>
      <c r="R363" s="101"/>
      <c r="S363" s="101"/>
      <c r="T363" s="101"/>
      <c r="U363" s="101"/>
      <c r="X363" s="581"/>
      <c r="Y363" s="9"/>
      <c r="AA363" s="9"/>
      <c r="AB363" s="9"/>
    </row>
    <row r="364" spans="1:29" x14ac:dyDescent="0.2">
      <c r="A364" s="12">
        <v>4200</v>
      </c>
      <c r="B364" s="9" t="s">
        <v>331</v>
      </c>
      <c r="C364" s="277">
        <v>0</v>
      </c>
      <c r="D364" s="23" t="s">
        <v>4</v>
      </c>
      <c r="E364" s="18" t="s">
        <v>76</v>
      </c>
      <c r="F364" s="276">
        <f>K63</f>
        <v>0</v>
      </c>
      <c r="G364" s="9"/>
      <c r="H364" s="120"/>
      <c r="I364" s="240"/>
      <c r="J364" s="96"/>
      <c r="K364" s="95">
        <f>ROUND((C364*F364%)*2,1)/2</f>
        <v>0</v>
      </c>
      <c r="L364" s="95"/>
      <c r="M364" s="275">
        <f>K364+L364</f>
        <v>0</v>
      </c>
      <c r="N364" s="275"/>
      <c r="Q364" s="101"/>
      <c r="R364" s="101"/>
      <c r="S364" s="101"/>
      <c r="T364" s="101"/>
      <c r="U364" s="101"/>
      <c r="X364" s="646" t="s">
        <v>581</v>
      </c>
      <c r="Y364" s="638"/>
      <c r="Z364" s="638"/>
      <c r="AA364" s="638"/>
      <c r="AB364" s="638"/>
      <c r="AC364" s="638"/>
    </row>
    <row r="365" spans="1:29" x14ac:dyDescent="0.2">
      <c r="A365" s="12">
        <f>A364+1</f>
        <v>4201</v>
      </c>
      <c r="B365" s="9" t="s">
        <v>330</v>
      </c>
      <c r="C365" s="277">
        <v>0</v>
      </c>
      <c r="D365" s="23" t="s">
        <v>4</v>
      </c>
      <c r="E365" s="18" t="s">
        <v>76</v>
      </c>
      <c r="F365" s="276">
        <f>K302+K316+K335</f>
        <v>0</v>
      </c>
      <c r="G365" s="9"/>
      <c r="H365" s="120"/>
      <c r="I365" s="240"/>
      <c r="J365" s="96"/>
      <c r="K365" s="95">
        <f>ROUND((C365*F365%)*2,1)/2</f>
        <v>0</v>
      </c>
      <c r="L365" s="95"/>
      <c r="M365" s="275">
        <f>K365+L365</f>
        <v>0</v>
      </c>
      <c r="N365" s="275"/>
      <c r="Q365" s="101"/>
      <c r="R365" s="101"/>
      <c r="S365" s="101"/>
      <c r="T365" s="101"/>
      <c r="U365" s="101"/>
      <c r="X365" s="639"/>
      <c r="Y365" s="638"/>
      <c r="Z365" s="638"/>
      <c r="AA365" s="638"/>
      <c r="AB365" s="638"/>
      <c r="AC365" s="638"/>
    </row>
    <row r="366" spans="1:29" x14ac:dyDescent="0.2">
      <c r="A366" s="12">
        <f>A365+1</f>
        <v>4202</v>
      </c>
      <c r="B366" s="9" t="s">
        <v>329</v>
      </c>
      <c r="C366" s="277">
        <v>0</v>
      </c>
      <c r="D366" s="23" t="s">
        <v>4</v>
      </c>
      <c r="E366" s="18" t="s">
        <v>76</v>
      </c>
      <c r="F366" s="276">
        <f>K295</f>
        <v>0</v>
      </c>
      <c r="G366" s="9"/>
      <c r="H366" s="120"/>
      <c r="I366" s="240"/>
      <c r="J366" s="96"/>
      <c r="K366" s="95">
        <f>ROUND((C366*F366%)*2,1)/2</f>
        <v>0</v>
      </c>
      <c r="L366" s="95"/>
      <c r="M366" s="275">
        <f>K366+L366</f>
        <v>0</v>
      </c>
      <c r="N366" s="275"/>
      <c r="Q366" s="101"/>
      <c r="R366" s="101"/>
      <c r="S366" s="101"/>
      <c r="T366" s="101"/>
      <c r="U366" s="101"/>
      <c r="X366" s="498"/>
    </row>
    <row r="367" spans="1:29" x14ac:dyDescent="0.2">
      <c r="A367" s="12">
        <f>A366+1</f>
        <v>4203</v>
      </c>
      <c r="C367" s="18"/>
      <c r="D367" s="23"/>
      <c r="E367" s="18"/>
      <c r="F367" s="24"/>
      <c r="G367" s="9"/>
      <c r="H367" s="120"/>
      <c r="I367" s="240"/>
      <c r="J367" s="96"/>
      <c r="K367" s="95">
        <f>ROUND((C367*F367%)*2,1)/2</f>
        <v>0</v>
      </c>
      <c r="L367" s="95"/>
      <c r="M367" s="275">
        <f>K367+L367</f>
        <v>0</v>
      </c>
      <c r="N367" s="275"/>
      <c r="Q367" s="101"/>
      <c r="R367" s="101"/>
      <c r="S367" s="101"/>
      <c r="T367" s="101"/>
      <c r="U367" s="101"/>
      <c r="X367" s="498"/>
    </row>
    <row r="368" spans="1:29" x14ac:dyDescent="0.2">
      <c r="C368" s="18"/>
      <c r="D368" s="23"/>
      <c r="E368" s="18"/>
      <c r="F368" s="24"/>
      <c r="G368" s="9"/>
      <c r="H368" s="120"/>
      <c r="I368" s="240"/>
      <c r="J368" s="245"/>
      <c r="K368" s="244"/>
      <c r="L368" s="244"/>
      <c r="M368" s="256"/>
      <c r="N368" s="256"/>
      <c r="Q368" s="101"/>
      <c r="R368" s="101"/>
      <c r="S368" s="101"/>
      <c r="T368" s="101"/>
      <c r="U368" s="101"/>
      <c r="X368" s="498"/>
    </row>
    <row r="369" spans="1:24" ht="17" thickBot="1" x14ac:dyDescent="0.25">
      <c r="C369" s="18"/>
      <c r="D369" s="23"/>
      <c r="E369" s="91"/>
      <c r="F369" s="216"/>
      <c r="G369" s="90"/>
      <c r="H369" s="274"/>
      <c r="I369" s="274" t="s">
        <v>328</v>
      </c>
      <c r="J369" s="214"/>
      <c r="K369" s="87">
        <f>K353+K363</f>
        <v>0</v>
      </c>
      <c r="L369" s="87">
        <f>L353+L363</f>
        <v>0</v>
      </c>
      <c r="M369" s="87">
        <f>M353+M363</f>
        <v>0</v>
      </c>
      <c r="N369" s="87">
        <f>N353+N363</f>
        <v>0</v>
      </c>
      <c r="Q369" s="101"/>
      <c r="R369" s="101"/>
      <c r="S369" s="101"/>
      <c r="T369" s="101"/>
      <c r="U369" s="101"/>
      <c r="X369" s="498"/>
    </row>
    <row r="370" spans="1:24" ht="17" thickBot="1" x14ac:dyDescent="0.25">
      <c r="A370" s="212"/>
      <c r="B370" s="211"/>
      <c r="C370" s="209"/>
      <c r="D370" s="210"/>
      <c r="E370" s="209"/>
      <c r="F370" s="147"/>
      <c r="G370" s="147"/>
      <c r="H370" s="208"/>
      <c r="I370" s="207"/>
      <c r="J370" s="206"/>
      <c r="K370" s="205"/>
      <c r="L370" s="205"/>
      <c r="M370" s="205"/>
      <c r="N370" s="205"/>
      <c r="Q370" s="101"/>
      <c r="R370" s="101"/>
      <c r="S370" s="101"/>
      <c r="T370" s="101"/>
      <c r="U370" s="101"/>
      <c r="W370" s="7"/>
      <c r="X370" s="498"/>
    </row>
    <row r="371" spans="1:24" x14ac:dyDescent="0.2">
      <c r="C371" s="18"/>
      <c r="D371" s="23"/>
      <c r="E371" s="18"/>
      <c r="F371" s="24"/>
      <c r="G371" s="26"/>
      <c r="H371" s="5"/>
      <c r="I371" s="86"/>
      <c r="J371" s="94"/>
      <c r="K371" s="138"/>
      <c r="L371" s="138"/>
      <c r="M371" s="204"/>
      <c r="N371" s="204"/>
      <c r="Q371" s="101"/>
      <c r="R371" s="101"/>
      <c r="S371" s="101"/>
      <c r="T371" s="101"/>
      <c r="U371" s="101"/>
      <c r="X371" s="498"/>
    </row>
    <row r="372" spans="1:24" ht="40" x14ac:dyDescent="0.2">
      <c r="A372" s="107" t="s">
        <v>327</v>
      </c>
      <c r="B372" s="72" t="s">
        <v>326</v>
      </c>
      <c r="C372" s="273"/>
      <c r="D372" s="75"/>
      <c r="E372" s="121"/>
      <c r="F372" s="72"/>
      <c r="G372" s="203"/>
      <c r="H372" s="85"/>
      <c r="I372" s="86"/>
      <c r="J372" s="135"/>
      <c r="K372" s="134" t="s">
        <v>38</v>
      </c>
      <c r="L372" s="133" t="s">
        <v>37</v>
      </c>
      <c r="M372" s="132" t="s">
        <v>36</v>
      </c>
      <c r="N372" s="131" t="s">
        <v>520</v>
      </c>
      <c r="Q372" s="101"/>
      <c r="R372" s="101"/>
      <c r="S372" s="101"/>
      <c r="T372" s="101"/>
      <c r="U372" s="101"/>
      <c r="V372" s="187"/>
      <c r="W372" s="415"/>
      <c r="X372" s="498"/>
    </row>
    <row r="373" spans="1:24" x14ac:dyDescent="0.2">
      <c r="A373" s="107"/>
      <c r="B373" s="106" t="s">
        <v>325</v>
      </c>
      <c r="C373" s="49"/>
      <c r="D373" s="82"/>
      <c r="E373" s="49"/>
      <c r="F373" s="48"/>
      <c r="G373" s="47"/>
      <c r="H373" s="270"/>
      <c r="I373" s="270" t="s">
        <v>79</v>
      </c>
      <c r="J373" s="104"/>
      <c r="K373" s="103">
        <f>SUM(K374:K381)</f>
        <v>0</v>
      </c>
      <c r="L373" s="103">
        <f>SUM(L374:L381)</f>
        <v>0</v>
      </c>
      <c r="M373" s="158">
        <f>SUM(M374:M381)</f>
        <v>0</v>
      </c>
      <c r="N373" s="158">
        <f>SUM(N374:N381)</f>
        <v>0</v>
      </c>
      <c r="O373" s="110"/>
      <c r="Q373" s="101"/>
      <c r="R373" s="101"/>
      <c r="S373" s="101"/>
      <c r="T373" s="101"/>
      <c r="U373" s="101"/>
      <c r="V373" s="187"/>
      <c r="W373" s="415"/>
      <c r="X373" s="498"/>
    </row>
    <row r="374" spans="1:24" x14ac:dyDescent="0.2">
      <c r="A374" s="12">
        <v>5100</v>
      </c>
      <c r="B374" s="9" t="s">
        <v>324</v>
      </c>
      <c r="C374" s="39"/>
      <c r="D374" s="75"/>
      <c r="E374" s="121"/>
      <c r="F374" s="161"/>
      <c r="G374" s="170"/>
      <c r="H374" s="14"/>
      <c r="I374" s="86"/>
      <c r="J374" s="96"/>
      <c r="K374" s="95"/>
      <c r="L374" s="95"/>
      <c r="M374" s="92">
        <f t="shared" ref="M374:M380" si="63">K374+L374</f>
        <v>0</v>
      </c>
      <c r="N374" s="92"/>
      <c r="Q374" s="101"/>
      <c r="R374" s="101"/>
      <c r="S374" s="101"/>
      <c r="T374" s="101"/>
      <c r="U374" s="101"/>
      <c r="V374" s="187"/>
      <c r="W374" s="415"/>
      <c r="X374" s="498"/>
    </row>
    <row r="375" spans="1:24" x14ac:dyDescent="0.2">
      <c r="A375" s="12">
        <f t="shared" ref="A375:A380" si="64">A374+1</f>
        <v>5101</v>
      </c>
      <c r="B375" s="9" t="s">
        <v>323</v>
      </c>
      <c r="C375" s="121"/>
      <c r="D375" s="75"/>
      <c r="E375" s="121"/>
      <c r="F375" s="161"/>
      <c r="G375" s="170"/>
      <c r="H375" s="14"/>
      <c r="I375" s="86"/>
      <c r="J375" s="96"/>
      <c r="K375" s="95"/>
      <c r="L375" s="95"/>
      <c r="M375" s="92">
        <f t="shared" si="63"/>
        <v>0</v>
      </c>
      <c r="N375" s="92"/>
      <c r="Q375" s="101"/>
      <c r="R375" s="101"/>
      <c r="S375" s="101"/>
      <c r="T375" s="101"/>
      <c r="U375" s="101"/>
      <c r="V375" s="187"/>
      <c r="W375" s="415"/>
      <c r="X375" s="498"/>
    </row>
    <row r="376" spans="1:24" x14ac:dyDescent="0.2">
      <c r="A376" s="12">
        <f t="shared" si="64"/>
        <v>5102</v>
      </c>
      <c r="B376" s="9" t="s">
        <v>322</v>
      </c>
      <c r="C376" s="121"/>
      <c r="D376" s="75"/>
      <c r="E376" s="121"/>
      <c r="F376" s="161"/>
      <c r="G376" s="170"/>
      <c r="H376" s="14"/>
      <c r="I376" s="86"/>
      <c r="J376" s="96"/>
      <c r="K376" s="95"/>
      <c r="L376" s="95"/>
      <c r="M376" s="92">
        <f t="shared" si="63"/>
        <v>0</v>
      </c>
      <c r="N376" s="92"/>
      <c r="Q376" s="101"/>
      <c r="R376" s="101"/>
      <c r="S376" s="101"/>
      <c r="T376" s="101"/>
      <c r="U376" s="101"/>
      <c r="V376" s="187"/>
      <c r="W376" s="415"/>
      <c r="X376" s="498"/>
    </row>
    <row r="377" spans="1:24" x14ac:dyDescent="0.2">
      <c r="A377" s="12">
        <f t="shared" si="64"/>
        <v>5103</v>
      </c>
      <c r="B377" s="9" t="s">
        <v>321</v>
      </c>
      <c r="C377" s="121"/>
      <c r="D377" s="75"/>
      <c r="E377" s="121"/>
      <c r="F377" s="161"/>
      <c r="G377" s="170"/>
      <c r="H377" s="14"/>
      <c r="I377" s="86"/>
      <c r="J377" s="96"/>
      <c r="K377" s="95"/>
      <c r="L377" s="95"/>
      <c r="M377" s="92">
        <f t="shared" si="63"/>
        <v>0</v>
      </c>
      <c r="N377" s="92"/>
      <c r="Q377" s="101"/>
      <c r="R377" s="101"/>
      <c r="S377" s="101"/>
      <c r="T377" s="101"/>
      <c r="U377" s="101"/>
      <c r="V377" s="187"/>
      <c r="W377" s="415"/>
      <c r="X377" s="498"/>
    </row>
    <row r="378" spans="1:24" x14ac:dyDescent="0.2">
      <c r="A378" s="12">
        <f t="shared" si="64"/>
        <v>5104</v>
      </c>
      <c r="B378" s="9" t="s">
        <v>320</v>
      </c>
      <c r="C378" s="121"/>
      <c r="D378" s="75"/>
      <c r="E378" s="121"/>
      <c r="F378" s="161"/>
      <c r="G378" s="170"/>
      <c r="H378" s="14"/>
      <c r="I378" s="86"/>
      <c r="J378" s="96"/>
      <c r="K378" s="95"/>
      <c r="L378" s="95"/>
      <c r="M378" s="92">
        <f t="shared" si="63"/>
        <v>0</v>
      </c>
      <c r="N378" s="92"/>
      <c r="Q378" s="101"/>
      <c r="R378" s="101"/>
      <c r="S378" s="101"/>
      <c r="T378" s="101"/>
      <c r="U378" s="101"/>
      <c r="V378" s="187"/>
      <c r="W378" s="415"/>
      <c r="X378" s="498"/>
    </row>
    <row r="379" spans="1:24" x14ac:dyDescent="0.2">
      <c r="A379" s="12">
        <f t="shared" si="64"/>
        <v>5105</v>
      </c>
      <c r="B379" s="9" t="s">
        <v>319</v>
      </c>
      <c r="C379" s="121"/>
      <c r="D379" s="75"/>
      <c r="E379" s="121"/>
      <c r="F379" s="161"/>
      <c r="G379" s="170"/>
      <c r="H379" s="14"/>
      <c r="I379" s="86"/>
      <c r="J379" s="96"/>
      <c r="K379" s="95"/>
      <c r="L379" s="95"/>
      <c r="M379" s="92">
        <f t="shared" si="63"/>
        <v>0</v>
      </c>
      <c r="N379" s="92"/>
      <c r="Q379" s="101"/>
      <c r="R379" s="101"/>
      <c r="S379" s="101"/>
      <c r="T379" s="101"/>
      <c r="U379" s="101"/>
      <c r="V379" s="187"/>
      <c r="W379" s="415"/>
      <c r="X379" s="498"/>
    </row>
    <row r="380" spans="1:24" x14ac:dyDescent="0.2">
      <c r="A380" s="12">
        <f t="shared" si="64"/>
        <v>5106</v>
      </c>
      <c r="C380" s="121"/>
      <c r="D380" s="75"/>
      <c r="E380" s="121"/>
      <c r="F380" s="72"/>
      <c r="G380" s="203"/>
      <c r="H380" s="85"/>
      <c r="I380" s="86"/>
      <c r="J380" s="96"/>
      <c r="K380" s="95"/>
      <c r="L380" s="95"/>
      <c r="M380" s="92">
        <f t="shared" si="63"/>
        <v>0</v>
      </c>
      <c r="N380" s="92"/>
      <c r="Q380" s="101"/>
      <c r="R380" s="101"/>
      <c r="S380" s="101"/>
      <c r="T380" s="101"/>
      <c r="U380" s="101"/>
      <c r="V380" s="187"/>
      <c r="W380" s="415"/>
      <c r="X380" s="498"/>
    </row>
    <row r="381" spans="1:24" x14ac:dyDescent="0.2">
      <c r="C381" s="121"/>
      <c r="D381" s="75"/>
      <c r="E381" s="121"/>
      <c r="F381" s="72"/>
      <c r="G381" s="203"/>
      <c r="H381" s="268"/>
      <c r="I381" s="86"/>
      <c r="J381" s="94"/>
      <c r="K381" s="93"/>
      <c r="L381" s="93"/>
      <c r="M381" s="122"/>
      <c r="N381" s="122"/>
      <c r="Q381" s="101"/>
      <c r="R381" s="101"/>
      <c r="S381" s="101"/>
      <c r="T381" s="101"/>
      <c r="U381" s="101"/>
      <c r="V381" s="187"/>
      <c r="W381" s="415"/>
      <c r="X381" s="498"/>
    </row>
    <row r="382" spans="1:24" x14ac:dyDescent="0.2">
      <c r="B382" s="106" t="s">
        <v>318</v>
      </c>
      <c r="C382" s="49"/>
      <c r="D382" s="82"/>
      <c r="E382" s="49"/>
      <c r="F382" s="48"/>
      <c r="G382" s="47"/>
      <c r="H382" s="270"/>
      <c r="I382" s="270" t="s">
        <v>79</v>
      </c>
      <c r="J382" s="104"/>
      <c r="K382" s="103">
        <f>SUM(K383:K387)</f>
        <v>0</v>
      </c>
      <c r="L382" s="103">
        <f>SUM(L383:L387)</f>
        <v>0</v>
      </c>
      <c r="M382" s="158">
        <f>SUM(M383:M387)</f>
        <v>0</v>
      </c>
      <c r="N382" s="158">
        <f>SUM(N383:N387)</f>
        <v>0</v>
      </c>
      <c r="O382" s="110"/>
      <c r="Q382" s="101"/>
      <c r="R382" s="101"/>
      <c r="S382" s="101"/>
      <c r="T382" s="101"/>
      <c r="U382" s="101"/>
      <c r="V382" s="187"/>
      <c r="W382" s="415"/>
      <c r="X382" s="498"/>
    </row>
    <row r="383" spans="1:24" x14ac:dyDescent="0.2">
      <c r="A383" s="12">
        <v>5200</v>
      </c>
      <c r="B383" s="9" t="s">
        <v>317</v>
      </c>
      <c r="C383" s="121"/>
      <c r="D383" s="75"/>
      <c r="E383" s="121"/>
      <c r="F383" s="72"/>
      <c r="G383" s="203"/>
      <c r="H383" s="85"/>
      <c r="I383" s="86"/>
      <c r="J383" s="96"/>
      <c r="K383" s="95"/>
      <c r="L383" s="95"/>
      <c r="M383" s="92">
        <f>K383+L383</f>
        <v>0</v>
      </c>
      <c r="N383" s="92"/>
      <c r="Q383" s="101"/>
      <c r="R383" s="101"/>
      <c r="S383" s="101"/>
      <c r="T383" s="101"/>
      <c r="U383" s="101"/>
      <c r="V383" s="187"/>
      <c r="W383" s="415"/>
      <c r="X383" s="498"/>
    </row>
    <row r="384" spans="1:24" x14ac:dyDescent="0.2">
      <c r="A384" s="12">
        <f>A383+1</f>
        <v>5201</v>
      </c>
      <c r="B384" s="9" t="s">
        <v>316</v>
      </c>
      <c r="C384" s="121"/>
      <c r="D384" s="75"/>
      <c r="E384" s="121"/>
      <c r="F384" s="72"/>
      <c r="G384" s="203"/>
      <c r="H384" s="85"/>
      <c r="I384" s="86"/>
      <c r="J384" s="96"/>
      <c r="K384" s="95"/>
      <c r="L384" s="95"/>
      <c r="M384" s="92">
        <f>K384+L384</f>
        <v>0</v>
      </c>
      <c r="N384" s="92"/>
      <c r="Q384" s="101"/>
      <c r="R384" s="101"/>
      <c r="S384" s="101"/>
      <c r="T384" s="101"/>
      <c r="U384" s="101"/>
      <c r="V384" s="187"/>
      <c r="W384" s="415"/>
      <c r="X384" s="498"/>
    </row>
    <row r="385" spans="1:26" x14ac:dyDescent="0.2">
      <c r="A385" s="12">
        <f>A384+1</f>
        <v>5202</v>
      </c>
      <c r="B385" s="9" t="s">
        <v>315</v>
      </c>
      <c r="C385" s="121"/>
      <c r="D385" s="75"/>
      <c r="E385" s="121"/>
      <c r="F385" s="72"/>
      <c r="G385" s="203"/>
      <c r="H385" s="85"/>
      <c r="I385" s="86"/>
      <c r="J385" s="96"/>
      <c r="K385" s="95"/>
      <c r="L385" s="95"/>
      <c r="M385" s="92">
        <f>K385+L385</f>
        <v>0</v>
      </c>
      <c r="N385" s="92"/>
      <c r="Q385" s="101"/>
      <c r="R385" s="101"/>
      <c r="S385" s="101"/>
      <c r="T385" s="101"/>
      <c r="U385" s="101"/>
      <c r="V385" s="187"/>
      <c r="W385" s="415"/>
      <c r="X385" s="498"/>
    </row>
    <row r="386" spans="1:26" x14ac:dyDescent="0.2">
      <c r="A386" s="12">
        <f>A385+1</f>
        <v>5203</v>
      </c>
      <c r="C386" s="121"/>
      <c r="D386" s="75"/>
      <c r="E386" s="121"/>
      <c r="F386" s="72"/>
      <c r="G386" s="203"/>
      <c r="H386" s="85"/>
      <c r="I386" s="86"/>
      <c r="J386" s="96"/>
      <c r="K386" s="95"/>
      <c r="L386" s="95"/>
      <c r="M386" s="92">
        <f>K386+L386</f>
        <v>0</v>
      </c>
      <c r="N386" s="92"/>
      <c r="Q386" s="101"/>
      <c r="R386" s="101"/>
      <c r="S386" s="101"/>
      <c r="T386" s="101"/>
      <c r="U386" s="101"/>
      <c r="V386" s="187"/>
      <c r="W386" s="415"/>
      <c r="X386" s="498"/>
    </row>
    <row r="387" spans="1:26" x14ac:dyDescent="0.2">
      <c r="C387" s="121"/>
      <c r="D387" s="75"/>
      <c r="E387" s="121"/>
      <c r="F387" s="72"/>
      <c r="G387" s="203"/>
      <c r="H387" s="268"/>
      <c r="I387" s="86"/>
      <c r="J387" s="94"/>
      <c r="K387" s="93"/>
      <c r="L387" s="93"/>
      <c r="M387" s="122"/>
      <c r="N387" s="122"/>
      <c r="Q387" s="101"/>
      <c r="R387" s="101"/>
      <c r="S387" s="101"/>
      <c r="T387" s="101"/>
      <c r="U387" s="101"/>
      <c r="V387" s="187"/>
      <c r="W387" s="415"/>
      <c r="X387" s="498"/>
    </row>
    <row r="388" spans="1:26" x14ac:dyDescent="0.2">
      <c r="B388" s="106" t="s">
        <v>314</v>
      </c>
      <c r="C388" s="49"/>
      <c r="D388" s="82"/>
      <c r="E388" s="49"/>
      <c r="F388" s="48"/>
      <c r="G388" s="47"/>
      <c r="H388" s="270"/>
      <c r="I388" s="270" t="s">
        <v>79</v>
      </c>
      <c r="J388" s="104"/>
      <c r="K388" s="103">
        <f>SUM(K389:K395)</f>
        <v>0</v>
      </c>
      <c r="L388" s="103">
        <f>SUM(L389:L395)</f>
        <v>0</v>
      </c>
      <c r="M388" s="158">
        <f>SUM(M389:M395)</f>
        <v>0</v>
      </c>
      <c r="N388" s="158">
        <f>SUM(N389:N395)</f>
        <v>0</v>
      </c>
      <c r="O388" s="110"/>
      <c r="Q388" s="101"/>
      <c r="R388" s="101"/>
      <c r="S388" s="101"/>
      <c r="T388" s="101"/>
      <c r="U388" s="101"/>
      <c r="V388" s="187"/>
      <c r="W388" s="415"/>
      <c r="X388" s="498"/>
    </row>
    <row r="389" spans="1:26" x14ac:dyDescent="0.2">
      <c r="A389" s="12">
        <v>5300</v>
      </c>
      <c r="B389" s="9" t="s">
        <v>313</v>
      </c>
      <c r="C389" s="121"/>
      <c r="D389" s="75"/>
      <c r="E389" s="121"/>
      <c r="F389" s="72"/>
      <c r="G389" s="203"/>
      <c r="H389" s="85"/>
      <c r="I389" s="86"/>
      <c r="J389" s="96"/>
      <c r="K389" s="95"/>
      <c r="L389" s="95"/>
      <c r="M389" s="92">
        <f t="shared" ref="M389:M394" si="65">K389+L389</f>
        <v>0</v>
      </c>
      <c r="N389" s="92"/>
      <c r="Q389" s="101"/>
      <c r="R389" s="101"/>
      <c r="S389" s="101"/>
      <c r="T389" s="101"/>
      <c r="U389" s="101"/>
      <c r="V389" s="187"/>
      <c r="W389" s="415"/>
      <c r="X389" s="498"/>
      <c r="Z389" s="5"/>
    </row>
    <row r="390" spans="1:26" x14ac:dyDescent="0.2">
      <c r="A390" s="12">
        <f>A389+1</f>
        <v>5301</v>
      </c>
      <c r="B390" s="9" t="s">
        <v>312</v>
      </c>
      <c r="C390" s="121"/>
      <c r="D390" s="75"/>
      <c r="E390" s="121"/>
      <c r="F390" s="72"/>
      <c r="G390" s="203"/>
      <c r="H390" s="85"/>
      <c r="I390" s="86"/>
      <c r="J390" s="96"/>
      <c r="K390" s="95"/>
      <c r="L390" s="95"/>
      <c r="M390" s="92">
        <f t="shared" si="65"/>
        <v>0</v>
      </c>
      <c r="N390" s="92"/>
      <c r="Q390" s="101"/>
      <c r="R390" s="101"/>
      <c r="S390" s="101"/>
      <c r="T390" s="101"/>
      <c r="U390" s="101"/>
      <c r="V390" s="187"/>
      <c r="W390" s="415"/>
      <c r="X390" s="498"/>
    </row>
    <row r="391" spans="1:26" x14ac:dyDescent="0.2">
      <c r="A391" s="12">
        <f>A390+1</f>
        <v>5302</v>
      </c>
      <c r="B391" s="9" t="s">
        <v>311</v>
      </c>
      <c r="C391" s="121"/>
      <c r="D391" s="75"/>
      <c r="E391" s="121"/>
      <c r="F391" s="72"/>
      <c r="G391" s="203"/>
      <c r="H391" s="85"/>
      <c r="I391" s="86"/>
      <c r="J391" s="96"/>
      <c r="K391" s="95"/>
      <c r="L391" s="95"/>
      <c r="M391" s="92">
        <f t="shared" si="65"/>
        <v>0</v>
      </c>
      <c r="N391" s="92"/>
      <c r="Q391" s="101"/>
      <c r="R391" s="101"/>
      <c r="S391" s="101"/>
      <c r="T391" s="101"/>
      <c r="U391" s="101"/>
      <c r="V391" s="187"/>
      <c r="W391" s="415"/>
      <c r="X391" s="498"/>
    </row>
    <row r="392" spans="1:26" x14ac:dyDescent="0.2">
      <c r="A392" s="12">
        <f>A391+1</f>
        <v>5303</v>
      </c>
      <c r="B392" s="9" t="s">
        <v>310</v>
      </c>
      <c r="C392" s="121"/>
      <c r="D392" s="75"/>
      <c r="E392" s="121"/>
      <c r="F392" s="72"/>
      <c r="G392" s="203"/>
      <c r="H392" s="85"/>
      <c r="I392" s="86"/>
      <c r="J392" s="96"/>
      <c r="K392" s="95"/>
      <c r="L392" s="95"/>
      <c r="M392" s="92">
        <f t="shared" si="65"/>
        <v>0</v>
      </c>
      <c r="N392" s="92"/>
      <c r="Q392" s="101"/>
      <c r="R392" s="101"/>
      <c r="S392" s="101"/>
      <c r="T392" s="101"/>
      <c r="U392" s="101"/>
      <c r="V392" s="187"/>
      <c r="W392" s="415"/>
      <c r="X392" s="498"/>
    </row>
    <row r="393" spans="1:26" x14ac:dyDescent="0.2">
      <c r="A393" s="12">
        <f>A392+1</f>
        <v>5304</v>
      </c>
      <c r="B393" s="9" t="s">
        <v>309</v>
      </c>
      <c r="C393" s="121"/>
      <c r="D393" s="75"/>
      <c r="E393" s="121"/>
      <c r="F393" s="72"/>
      <c r="G393" s="203"/>
      <c r="H393" s="85"/>
      <c r="I393" s="86"/>
      <c r="J393" s="96"/>
      <c r="K393" s="95"/>
      <c r="L393" s="95"/>
      <c r="M393" s="92">
        <f t="shared" si="65"/>
        <v>0</v>
      </c>
      <c r="N393" s="92"/>
      <c r="Q393" s="101"/>
      <c r="R393" s="101"/>
      <c r="S393" s="101"/>
      <c r="T393" s="101"/>
      <c r="U393" s="101"/>
      <c r="V393" s="187"/>
      <c r="W393" s="415"/>
      <c r="X393" s="498"/>
    </row>
    <row r="394" spans="1:26" x14ac:dyDescent="0.2">
      <c r="A394" s="12">
        <f>A393+1</f>
        <v>5305</v>
      </c>
      <c r="C394" s="121"/>
      <c r="D394" s="75"/>
      <c r="E394" s="121"/>
      <c r="F394" s="72"/>
      <c r="G394" s="203"/>
      <c r="H394" s="85"/>
      <c r="I394" s="86"/>
      <c r="J394" s="96"/>
      <c r="K394" s="95"/>
      <c r="L394" s="95"/>
      <c r="M394" s="92">
        <f t="shared" si="65"/>
        <v>0</v>
      </c>
      <c r="N394" s="92"/>
      <c r="Q394" s="101"/>
      <c r="R394" s="101"/>
      <c r="S394" s="101"/>
      <c r="T394" s="101"/>
      <c r="U394" s="101"/>
      <c r="V394" s="187"/>
      <c r="W394" s="415"/>
      <c r="X394" s="498"/>
    </row>
    <row r="395" spans="1:26" x14ac:dyDescent="0.2">
      <c r="C395" s="121"/>
      <c r="D395" s="75"/>
      <c r="E395" s="121"/>
      <c r="F395" s="72"/>
      <c r="G395" s="203"/>
      <c r="H395" s="268"/>
      <c r="I395" s="86"/>
      <c r="J395" s="86"/>
      <c r="K395" s="168"/>
      <c r="L395" s="168"/>
      <c r="M395" s="168"/>
      <c r="N395" s="168"/>
      <c r="Q395" s="101"/>
      <c r="R395" s="101"/>
      <c r="S395" s="101"/>
      <c r="T395" s="101"/>
      <c r="U395" s="101"/>
      <c r="V395" s="187"/>
      <c r="W395" s="415"/>
      <c r="X395" s="498"/>
    </row>
    <row r="396" spans="1:26" x14ac:dyDescent="0.2">
      <c r="B396" s="106" t="s">
        <v>308</v>
      </c>
      <c r="C396" s="49"/>
      <c r="D396" s="82"/>
      <c r="E396" s="49"/>
      <c r="F396" s="48"/>
      <c r="G396" s="47"/>
      <c r="H396" s="270"/>
      <c r="I396" s="270" t="s">
        <v>79</v>
      </c>
      <c r="J396" s="104"/>
      <c r="K396" s="103">
        <f>SUM(K397:K400)</f>
        <v>0</v>
      </c>
      <c r="L396" s="103">
        <f>SUM(L397:L400)</f>
        <v>0</v>
      </c>
      <c r="M396" s="192">
        <f>SUM(M397:M400)</f>
        <v>0</v>
      </c>
      <c r="N396" s="192">
        <f>SUM(N397:N400)</f>
        <v>0</v>
      </c>
      <c r="Q396" s="101"/>
      <c r="R396" s="101"/>
      <c r="S396" s="101"/>
      <c r="T396" s="101"/>
      <c r="U396" s="101"/>
      <c r="V396" s="187"/>
      <c r="W396" s="415"/>
      <c r="X396" s="498"/>
    </row>
    <row r="397" spans="1:26" x14ac:dyDescent="0.2">
      <c r="A397" s="12">
        <v>5400</v>
      </c>
      <c r="B397" s="9" t="s">
        <v>307</v>
      </c>
      <c r="C397" s="39"/>
      <c r="D397" s="75"/>
      <c r="E397" s="121"/>
      <c r="F397" s="161">
        <v>0</v>
      </c>
      <c r="G397" s="155" t="s">
        <v>130</v>
      </c>
      <c r="H397" s="15">
        <v>0</v>
      </c>
      <c r="I397" s="86"/>
      <c r="J397" s="96"/>
      <c r="K397" s="95"/>
      <c r="L397" s="95">
        <f>F397*H397</f>
        <v>0</v>
      </c>
      <c r="M397" s="92">
        <f>K397+L397</f>
        <v>0</v>
      </c>
      <c r="N397" s="92"/>
      <c r="Q397" s="101"/>
      <c r="R397" s="101"/>
      <c r="S397" s="101"/>
      <c r="T397" s="101"/>
      <c r="U397" s="101"/>
      <c r="V397" s="187"/>
      <c r="W397" s="415"/>
      <c r="X397" s="498"/>
    </row>
    <row r="398" spans="1:26" x14ac:dyDescent="0.2">
      <c r="A398" s="12">
        <f>A397+1</f>
        <v>5401</v>
      </c>
      <c r="B398" s="9" t="s">
        <v>306</v>
      </c>
      <c r="C398" s="121"/>
      <c r="D398" s="75"/>
      <c r="E398" s="121"/>
      <c r="F398" s="161"/>
      <c r="G398" s="170"/>
      <c r="H398" s="15"/>
      <c r="I398" s="164"/>
      <c r="J398" s="96"/>
      <c r="K398" s="95"/>
      <c r="L398" s="95"/>
      <c r="M398" s="92">
        <f>K398+L398</f>
        <v>0</v>
      </c>
      <c r="N398" s="92"/>
      <c r="Q398" s="101"/>
      <c r="R398" s="101"/>
      <c r="S398" s="101"/>
      <c r="T398" s="101"/>
      <c r="U398" s="101"/>
      <c r="V398" s="187"/>
      <c r="W398" s="415"/>
      <c r="X398" s="498"/>
    </row>
    <row r="399" spans="1:26" x14ac:dyDescent="0.2">
      <c r="A399" s="12">
        <f>A398+1</f>
        <v>5402</v>
      </c>
      <c r="C399" s="121"/>
      <c r="D399" s="75"/>
      <c r="E399" s="121"/>
      <c r="H399" s="15"/>
      <c r="I399" s="86"/>
      <c r="J399" s="96"/>
      <c r="K399" s="95"/>
      <c r="L399" s="95"/>
      <c r="M399" s="95">
        <f>K399+L399</f>
        <v>0</v>
      </c>
      <c r="N399" s="92"/>
      <c r="Q399" s="101"/>
      <c r="R399" s="101"/>
      <c r="S399" s="101"/>
      <c r="T399" s="101"/>
      <c r="U399" s="101"/>
      <c r="V399" s="187"/>
      <c r="W399" s="415"/>
      <c r="X399" s="498"/>
    </row>
    <row r="400" spans="1:26" x14ac:dyDescent="0.2">
      <c r="C400" s="121"/>
      <c r="D400" s="75"/>
      <c r="E400" s="121"/>
      <c r="F400" s="72"/>
      <c r="G400" s="203"/>
      <c r="H400" s="268"/>
      <c r="I400" s="86"/>
      <c r="J400" s="86"/>
      <c r="K400" s="93"/>
      <c r="L400" s="93"/>
      <c r="M400" s="93"/>
      <c r="N400" s="272"/>
      <c r="Q400" s="101"/>
      <c r="R400" s="101"/>
      <c r="S400" s="101"/>
      <c r="T400" s="101"/>
      <c r="U400" s="101"/>
      <c r="V400" s="187"/>
      <c r="W400" s="415"/>
      <c r="X400" s="498"/>
    </row>
    <row r="401" spans="1:28" x14ac:dyDescent="0.2">
      <c r="B401" s="106" t="s">
        <v>305</v>
      </c>
      <c r="C401" s="49"/>
      <c r="D401" s="82"/>
      <c r="E401" s="49"/>
      <c r="F401" s="48"/>
      <c r="G401" s="47"/>
      <c r="H401" s="270"/>
      <c r="I401" s="270" t="s">
        <v>79</v>
      </c>
      <c r="J401" s="104"/>
      <c r="K401" s="103">
        <f>SUM(K402:K406)</f>
        <v>0</v>
      </c>
      <c r="L401" s="103">
        <f>SUM(L402:L406)</f>
        <v>0</v>
      </c>
      <c r="M401" s="192">
        <f>SUM(M402:M406)</f>
        <v>0</v>
      </c>
      <c r="N401" s="271">
        <f>SUM(N402:N406)</f>
        <v>0</v>
      </c>
      <c r="Q401" s="101"/>
      <c r="R401" s="101"/>
      <c r="S401" s="101"/>
      <c r="T401" s="101"/>
      <c r="U401" s="101"/>
      <c r="V401" s="187"/>
      <c r="W401" s="415"/>
      <c r="X401" s="498"/>
    </row>
    <row r="402" spans="1:28" x14ac:dyDescent="0.2">
      <c r="A402" s="12">
        <v>5500</v>
      </c>
      <c r="B402" s="9" t="s">
        <v>304</v>
      </c>
      <c r="C402" s="121"/>
      <c r="D402" s="75"/>
      <c r="E402" s="121"/>
      <c r="F402" s="161">
        <v>0</v>
      </c>
      <c r="G402" s="155" t="s">
        <v>130</v>
      </c>
      <c r="H402" s="14">
        <v>0</v>
      </c>
      <c r="I402" s="86"/>
      <c r="J402" s="96"/>
      <c r="K402" s="95"/>
      <c r="L402" s="95">
        <f>F402*H402</f>
        <v>0</v>
      </c>
      <c r="M402" s="92">
        <f>K402+L402</f>
        <v>0</v>
      </c>
      <c r="N402" s="92"/>
      <c r="Q402" s="101"/>
      <c r="R402" s="101"/>
      <c r="S402" s="101"/>
      <c r="T402" s="101"/>
      <c r="U402" s="101"/>
      <c r="V402" s="187"/>
      <c r="W402" s="415"/>
      <c r="X402" s="498"/>
    </row>
    <row r="403" spans="1:28" x14ac:dyDescent="0.2">
      <c r="A403" s="12">
        <f>A402+1</f>
        <v>5501</v>
      </c>
      <c r="B403" s="9" t="s">
        <v>303</v>
      </c>
      <c r="C403" s="121"/>
      <c r="D403" s="23"/>
      <c r="E403" s="18"/>
      <c r="H403" s="15"/>
      <c r="I403" s="6"/>
      <c r="J403" s="96"/>
      <c r="K403" s="95"/>
      <c r="L403" s="95"/>
      <c r="M403" s="92">
        <f>K403+L403</f>
        <v>0</v>
      </c>
      <c r="N403" s="92"/>
      <c r="Q403" s="101"/>
      <c r="R403" s="101"/>
      <c r="S403" s="101"/>
      <c r="T403" s="101"/>
      <c r="U403" s="101"/>
      <c r="V403" s="187"/>
      <c r="W403" s="415"/>
      <c r="X403" s="498"/>
    </row>
    <row r="404" spans="1:28" x14ac:dyDescent="0.2">
      <c r="A404" s="12">
        <f>A403+1</f>
        <v>5502</v>
      </c>
      <c r="B404" s="9" t="s">
        <v>302</v>
      </c>
      <c r="C404" s="121"/>
      <c r="D404" s="75"/>
      <c r="E404" s="121"/>
      <c r="F404" s="72"/>
      <c r="G404" s="203"/>
      <c r="H404" s="268"/>
      <c r="I404" s="86"/>
      <c r="J404" s="96"/>
      <c r="K404" s="95"/>
      <c r="L404" s="95"/>
      <c r="M404" s="92">
        <f>K404+L404</f>
        <v>0</v>
      </c>
      <c r="N404" s="92"/>
      <c r="Q404" s="101"/>
      <c r="R404" s="101"/>
      <c r="S404" s="101"/>
      <c r="T404" s="101"/>
      <c r="U404" s="101"/>
      <c r="V404" s="187"/>
      <c r="W404" s="415"/>
      <c r="X404" s="498"/>
    </row>
    <row r="405" spans="1:28" x14ac:dyDescent="0.2">
      <c r="A405" s="12">
        <f>A404+1</f>
        <v>5503</v>
      </c>
      <c r="C405" s="121"/>
      <c r="D405" s="75"/>
      <c r="E405" s="121"/>
      <c r="F405" s="72"/>
      <c r="G405" s="203"/>
      <c r="H405" s="268"/>
      <c r="I405" s="86"/>
      <c r="J405" s="96"/>
      <c r="K405" s="95"/>
      <c r="L405" s="95"/>
      <c r="M405" s="92">
        <f>K405+L405</f>
        <v>0</v>
      </c>
      <c r="N405" s="92"/>
      <c r="Q405" s="101"/>
      <c r="R405" s="101"/>
      <c r="S405" s="101"/>
      <c r="T405" s="101"/>
      <c r="U405" s="101"/>
      <c r="V405" s="187"/>
      <c r="W405" s="415"/>
      <c r="X405" s="498"/>
    </row>
    <row r="406" spans="1:28" x14ac:dyDescent="0.2">
      <c r="C406" s="121"/>
      <c r="D406" s="75"/>
      <c r="E406" s="121"/>
      <c r="F406" s="72"/>
      <c r="G406" s="203"/>
      <c r="H406" s="268"/>
      <c r="I406" s="86"/>
      <c r="J406" s="94"/>
      <c r="K406" s="93"/>
      <c r="L406" s="93"/>
      <c r="M406" s="122"/>
      <c r="N406" s="122"/>
      <c r="Q406" s="101"/>
      <c r="R406" s="101"/>
      <c r="S406" s="101"/>
      <c r="T406" s="101"/>
      <c r="U406" s="101"/>
      <c r="V406" s="187"/>
      <c r="W406" s="415"/>
      <c r="X406" s="498"/>
    </row>
    <row r="407" spans="1:28" x14ac:dyDescent="0.2">
      <c r="B407" s="106" t="s">
        <v>301</v>
      </c>
      <c r="C407" s="49"/>
      <c r="D407" s="82"/>
      <c r="E407" s="49"/>
      <c r="F407" s="48"/>
      <c r="G407" s="47"/>
      <c r="H407" s="270"/>
      <c r="I407" s="270" t="s">
        <v>79</v>
      </c>
      <c r="J407" s="104"/>
      <c r="K407" s="103">
        <f>SUM(K408:K411)</f>
        <v>0</v>
      </c>
      <c r="L407" s="103">
        <f>SUM(L408:L411)</f>
        <v>0</v>
      </c>
      <c r="M407" s="158">
        <f>SUM(M408:M411)</f>
        <v>0</v>
      </c>
      <c r="N407" s="158">
        <f>SUM(N408:N411)</f>
        <v>0</v>
      </c>
      <c r="O407" s="110"/>
      <c r="Q407" s="101"/>
      <c r="R407" s="101"/>
      <c r="S407" s="101"/>
      <c r="T407" s="101"/>
      <c r="U407" s="101"/>
      <c r="V407" s="187"/>
      <c r="W407" s="415"/>
      <c r="X407" s="498"/>
    </row>
    <row r="408" spans="1:28" x14ac:dyDescent="0.2">
      <c r="A408" s="12">
        <v>5600</v>
      </c>
      <c r="B408" s="9" t="s">
        <v>300</v>
      </c>
      <c r="C408" s="121"/>
      <c r="D408" s="75"/>
      <c r="E408" s="121"/>
      <c r="F408" s="72"/>
      <c r="G408" s="203"/>
      <c r="H408" s="268"/>
      <c r="I408" s="86"/>
      <c r="J408" s="96"/>
      <c r="K408" s="95"/>
      <c r="L408" s="95"/>
      <c r="M408" s="92">
        <f>K408+L408</f>
        <v>0</v>
      </c>
      <c r="N408" s="92"/>
      <c r="Q408" s="101"/>
      <c r="R408" s="101"/>
      <c r="S408" s="101"/>
      <c r="T408" s="101"/>
      <c r="U408" s="101"/>
      <c r="V408" s="187"/>
      <c r="W408" s="415"/>
      <c r="X408" s="498"/>
    </row>
    <row r="409" spans="1:28" x14ac:dyDescent="0.2">
      <c r="A409" s="12">
        <f>A408+1</f>
        <v>5601</v>
      </c>
      <c r="B409" s="9" t="s">
        <v>299</v>
      </c>
      <c r="C409" s="121"/>
      <c r="D409" s="75"/>
      <c r="E409" s="121"/>
      <c r="F409" s="72"/>
      <c r="G409" s="203"/>
      <c r="H409" s="268"/>
      <c r="I409" s="86"/>
      <c r="J409" s="96"/>
      <c r="K409" s="95"/>
      <c r="L409" s="95"/>
      <c r="M409" s="92">
        <f>K409+L409</f>
        <v>0</v>
      </c>
      <c r="N409" s="92"/>
      <c r="Q409" s="101"/>
      <c r="R409" s="101"/>
      <c r="S409" s="101"/>
      <c r="T409" s="101"/>
      <c r="U409" s="101"/>
      <c r="V409" s="187"/>
      <c r="W409" s="415"/>
      <c r="X409" s="498"/>
    </row>
    <row r="410" spans="1:28" x14ac:dyDescent="0.2">
      <c r="A410" s="12">
        <f>A409+1</f>
        <v>5602</v>
      </c>
      <c r="C410" s="121"/>
      <c r="D410" s="75"/>
      <c r="E410" s="121"/>
      <c r="F410" s="72"/>
      <c r="G410" s="203"/>
      <c r="H410" s="268"/>
      <c r="I410" s="86"/>
      <c r="J410" s="96"/>
      <c r="K410" s="95"/>
      <c r="L410" s="95"/>
      <c r="M410" s="92">
        <f>K410+L410</f>
        <v>0</v>
      </c>
      <c r="N410" s="92"/>
      <c r="Q410" s="101"/>
      <c r="R410" s="101"/>
      <c r="S410" s="101"/>
      <c r="T410" s="101"/>
      <c r="U410" s="101"/>
      <c r="V410" s="187"/>
      <c r="W410" s="415"/>
      <c r="X410" s="498"/>
    </row>
    <row r="411" spans="1:28" x14ac:dyDescent="0.2">
      <c r="C411" s="121"/>
      <c r="D411" s="75"/>
      <c r="E411" s="121"/>
      <c r="F411" s="72"/>
      <c r="G411" s="203"/>
      <c r="H411" s="268"/>
      <c r="I411" s="86"/>
      <c r="J411" s="94"/>
      <c r="K411" s="93"/>
      <c r="L411" s="93"/>
      <c r="M411" s="122"/>
      <c r="N411" s="122"/>
      <c r="Q411" s="101"/>
      <c r="R411" s="101"/>
      <c r="S411" s="101"/>
      <c r="T411" s="101"/>
      <c r="U411" s="101"/>
      <c r="V411" s="187"/>
      <c r="W411" s="415"/>
      <c r="X411" s="498"/>
    </row>
    <row r="412" spans="1:28" x14ac:dyDescent="0.2">
      <c r="B412" s="106" t="s">
        <v>298</v>
      </c>
      <c r="C412" s="49"/>
      <c r="D412" s="82"/>
      <c r="E412" s="49"/>
      <c r="F412" s="48"/>
      <c r="G412" s="47"/>
      <c r="H412" s="270"/>
      <c r="I412" s="270" t="s">
        <v>79</v>
      </c>
      <c r="J412" s="104"/>
      <c r="K412" s="103">
        <f>SUM(K413:K417)</f>
        <v>0</v>
      </c>
      <c r="L412" s="103">
        <f>SUM(L413:L417)</f>
        <v>0</v>
      </c>
      <c r="M412" s="158">
        <f>SUM(M413:M417)</f>
        <v>0</v>
      </c>
      <c r="N412" s="158">
        <f>SUM(N413:N417)</f>
        <v>0</v>
      </c>
      <c r="O412" s="110"/>
      <c r="Q412" s="101"/>
      <c r="R412" s="101"/>
      <c r="S412" s="101"/>
      <c r="T412" s="101"/>
      <c r="U412" s="101"/>
      <c r="V412" s="187"/>
      <c r="W412" s="415"/>
      <c r="X412" s="498"/>
    </row>
    <row r="413" spans="1:28" x14ac:dyDescent="0.2">
      <c r="A413" s="12">
        <v>5700</v>
      </c>
      <c r="B413" s="9" t="s">
        <v>297</v>
      </c>
      <c r="C413" s="121"/>
      <c r="D413" s="75"/>
      <c r="E413" s="121"/>
      <c r="F413" s="269">
        <f>$G$19+1</f>
        <v>1</v>
      </c>
      <c r="G413" s="155" t="s">
        <v>296</v>
      </c>
      <c r="H413" s="14">
        <v>0</v>
      </c>
      <c r="I413" s="86"/>
      <c r="J413" s="96"/>
      <c r="K413" s="95"/>
      <c r="L413" s="95">
        <f>F413*H413</f>
        <v>0</v>
      </c>
      <c r="M413" s="92">
        <f>K413+L413</f>
        <v>0</v>
      </c>
      <c r="N413" s="92"/>
      <c r="Q413" s="101"/>
      <c r="R413" s="101"/>
      <c r="S413" s="101"/>
      <c r="T413" s="101"/>
      <c r="U413" s="101"/>
      <c r="V413" s="187"/>
      <c r="W413" s="415"/>
      <c r="X413" s="506" t="s">
        <v>582</v>
      </c>
      <c r="Y413" s="525"/>
      <c r="Z413" s="510"/>
      <c r="AA413" s="190"/>
      <c r="AB413" s="190"/>
    </row>
    <row r="414" spans="1:28" x14ac:dyDescent="0.2">
      <c r="A414" s="12">
        <f>A413+1</f>
        <v>5701</v>
      </c>
      <c r="B414" s="9" t="s">
        <v>295</v>
      </c>
      <c r="C414" s="121"/>
      <c r="D414" s="75"/>
      <c r="E414" s="121"/>
      <c r="H414" s="15"/>
      <c r="I414" s="86"/>
      <c r="J414" s="96"/>
      <c r="K414" s="95"/>
      <c r="L414" s="95"/>
      <c r="M414" s="92">
        <f>K414+L414</f>
        <v>0</v>
      </c>
      <c r="N414" s="92"/>
      <c r="Q414" s="101"/>
      <c r="R414" s="101"/>
      <c r="S414" s="101"/>
      <c r="T414" s="101"/>
      <c r="U414" s="101"/>
      <c r="V414" s="187"/>
      <c r="W414" s="415"/>
      <c r="X414" s="498"/>
    </row>
    <row r="415" spans="1:28" x14ac:dyDescent="0.2">
      <c r="A415" s="12">
        <f>A414+1</f>
        <v>5702</v>
      </c>
      <c r="B415" s="9" t="s">
        <v>294</v>
      </c>
      <c r="C415" s="121"/>
      <c r="D415" s="75"/>
      <c r="E415" s="121"/>
      <c r="F415" s="72"/>
      <c r="G415" s="203"/>
      <c r="H415" s="268"/>
      <c r="I415" s="86"/>
      <c r="J415" s="96"/>
      <c r="K415" s="95"/>
      <c r="L415" s="95"/>
      <c r="M415" s="92">
        <f>K415+L415</f>
        <v>0</v>
      </c>
      <c r="N415" s="92"/>
      <c r="Q415" s="101"/>
      <c r="R415" s="101"/>
      <c r="S415" s="101"/>
      <c r="T415" s="101"/>
      <c r="U415" s="101"/>
      <c r="V415" s="187"/>
      <c r="W415" s="415"/>
      <c r="X415" s="498"/>
    </row>
    <row r="416" spans="1:28" x14ac:dyDescent="0.2">
      <c r="A416" s="12">
        <f>A415+1</f>
        <v>5703</v>
      </c>
      <c r="C416" s="121"/>
      <c r="D416" s="75"/>
      <c r="E416" s="121"/>
      <c r="F416" s="72"/>
      <c r="G416" s="203"/>
      <c r="H416" s="268"/>
      <c r="I416" s="86"/>
      <c r="J416" s="96"/>
      <c r="K416" s="95"/>
      <c r="L416" s="95"/>
      <c r="M416" s="92">
        <f>K416+L416</f>
        <v>0</v>
      </c>
      <c r="N416" s="92"/>
      <c r="Q416" s="101"/>
      <c r="R416" s="101"/>
      <c r="S416" s="101"/>
      <c r="T416" s="101"/>
      <c r="U416" s="101"/>
      <c r="V416" s="187"/>
      <c r="W416" s="415"/>
      <c r="X416" s="498"/>
    </row>
    <row r="417" spans="1:29" x14ac:dyDescent="0.2">
      <c r="B417" s="72"/>
      <c r="C417" s="18"/>
      <c r="D417" s="23"/>
      <c r="E417" s="18"/>
      <c r="F417" s="72"/>
      <c r="H417" s="73"/>
      <c r="I417" s="86"/>
      <c r="J417" s="94"/>
      <c r="K417" s="93"/>
      <c r="L417" s="93"/>
      <c r="M417" s="92"/>
      <c r="N417" s="92"/>
      <c r="X417" s="498"/>
    </row>
    <row r="418" spans="1:29" ht="17" thickBot="1" x14ac:dyDescent="0.25">
      <c r="A418" s="107"/>
      <c r="B418" s="72"/>
      <c r="C418" s="121"/>
      <c r="D418" s="75"/>
      <c r="E418" s="267"/>
      <c r="F418" s="266"/>
      <c r="G418" s="90"/>
      <c r="H418" s="265"/>
      <c r="I418" s="265" t="s">
        <v>293</v>
      </c>
      <c r="J418" s="214"/>
      <c r="K418" s="213">
        <f>K373+K382+K388+K396+K401+K407+K412</f>
        <v>0</v>
      </c>
      <c r="L418" s="213">
        <f>L373+L382+L388+L396+L401+L407+L412</f>
        <v>0</v>
      </c>
      <c r="M418" s="213">
        <f>M373+M382+M388+M396+M401+M407+M412</f>
        <v>0</v>
      </c>
      <c r="N418" s="213">
        <f>N373+N382+N388+N396+N401+N407+N412</f>
        <v>0</v>
      </c>
      <c r="Q418" s="101"/>
      <c r="R418" s="101"/>
      <c r="S418" s="101"/>
      <c r="T418" s="101"/>
      <c r="U418" s="101"/>
      <c r="V418" s="187"/>
      <c r="W418" s="415"/>
      <c r="X418" s="498"/>
    </row>
    <row r="419" spans="1:29" ht="17" thickBot="1" x14ac:dyDescent="0.25">
      <c r="A419" s="212"/>
      <c r="B419" s="211"/>
      <c r="C419" s="209"/>
      <c r="D419" s="210"/>
      <c r="E419" s="209"/>
      <c r="F419" s="147"/>
      <c r="G419" s="147"/>
      <c r="H419" s="208"/>
      <c r="I419" s="207"/>
      <c r="J419" s="206"/>
      <c r="K419" s="205"/>
      <c r="L419" s="205"/>
      <c r="M419" s="205"/>
      <c r="N419" s="205"/>
      <c r="Q419" s="101"/>
      <c r="R419" s="101"/>
      <c r="S419" s="101"/>
      <c r="T419" s="101"/>
      <c r="U419" s="101"/>
      <c r="W419" s="7"/>
      <c r="X419" s="498"/>
    </row>
    <row r="420" spans="1:29" x14ac:dyDescent="0.2">
      <c r="C420" s="18"/>
      <c r="D420" s="23"/>
      <c r="E420" s="18"/>
      <c r="F420" s="24"/>
      <c r="G420" s="26"/>
      <c r="H420" s="5"/>
      <c r="I420" s="86"/>
      <c r="J420" s="94"/>
      <c r="K420" s="138"/>
      <c r="L420" s="138"/>
      <c r="M420" s="204"/>
      <c r="N420" s="204"/>
      <c r="Q420" s="101"/>
      <c r="R420" s="101"/>
      <c r="S420" s="101"/>
      <c r="T420" s="101"/>
      <c r="U420" s="101"/>
      <c r="X420" s="498"/>
    </row>
    <row r="421" spans="1:29" ht="40" x14ac:dyDescent="0.2">
      <c r="A421" s="107" t="s">
        <v>292</v>
      </c>
      <c r="B421" s="72" t="s">
        <v>291</v>
      </c>
      <c r="C421" s="18"/>
      <c r="D421" s="23"/>
      <c r="E421" s="18"/>
      <c r="F421" s="24"/>
      <c r="G421" s="9"/>
      <c r="H421" s="120"/>
      <c r="I421" s="240"/>
      <c r="J421" s="135"/>
      <c r="K421" s="134" t="s">
        <v>38</v>
      </c>
      <c r="L421" s="133" t="s">
        <v>37</v>
      </c>
      <c r="M421" s="132" t="s">
        <v>36</v>
      </c>
      <c r="N421" s="131" t="s">
        <v>520</v>
      </c>
      <c r="Q421" s="101"/>
      <c r="R421" s="101"/>
      <c r="S421" s="101"/>
      <c r="T421" s="101"/>
      <c r="U421" s="101"/>
      <c r="X421" s="498"/>
    </row>
    <row r="422" spans="1:29" x14ac:dyDescent="0.2">
      <c r="B422" s="106" t="s">
        <v>290</v>
      </c>
      <c r="C422" s="83"/>
      <c r="D422" s="153"/>
      <c r="E422" s="83"/>
      <c r="F422" s="152"/>
      <c r="G422" s="80"/>
      <c r="H422" s="105"/>
      <c r="I422" s="105" t="s">
        <v>79</v>
      </c>
      <c r="J422" s="243"/>
      <c r="K422" s="149">
        <f>SUM(K423:K434)</f>
        <v>0</v>
      </c>
      <c r="L422" s="149">
        <f>SUM(L423:L434)</f>
        <v>0</v>
      </c>
      <c r="M422" s="255">
        <f>SUM(M423:M434)</f>
        <v>0</v>
      </c>
      <c r="N422" s="255">
        <f>SUM(N423:N434)</f>
        <v>0</v>
      </c>
      <c r="O422" s="110"/>
      <c r="Q422" s="101"/>
      <c r="R422" s="101"/>
      <c r="S422" s="101"/>
      <c r="T422" s="101"/>
      <c r="U422" s="101"/>
      <c r="X422" s="498"/>
      <c r="Y422" s="502"/>
      <c r="Z422" s="24"/>
      <c r="AA422" s="15"/>
      <c r="AB422" s="15"/>
    </row>
    <row r="423" spans="1:29" x14ac:dyDescent="0.2">
      <c r="A423" s="12">
        <v>6100</v>
      </c>
      <c r="B423" s="9" t="s">
        <v>289</v>
      </c>
      <c r="C423" s="18"/>
      <c r="D423" s="23"/>
      <c r="E423" s="18"/>
      <c r="F423" s="264">
        <f>SUM(P112:P298)</f>
        <v>0</v>
      </c>
      <c r="G423" s="163" t="s">
        <v>130</v>
      </c>
      <c r="H423" s="14">
        <v>0</v>
      </c>
      <c r="I423" s="19"/>
      <c r="J423" s="263"/>
      <c r="K423" s="244"/>
      <c r="L423" s="95">
        <f t="shared" ref="L423:L428" si="66">F423*H423</f>
        <v>0</v>
      </c>
      <c r="M423" s="92">
        <f t="shared" ref="M423:M433" si="67">K423+L423</f>
        <v>0</v>
      </c>
      <c r="N423" s="92"/>
      <c r="Q423" s="101"/>
      <c r="R423" s="101"/>
      <c r="S423" s="101"/>
      <c r="T423" s="101"/>
      <c r="U423" s="101"/>
      <c r="X423" s="582" t="s">
        <v>583</v>
      </c>
      <c r="Y423" s="583"/>
      <c r="Z423" s="584"/>
      <c r="AA423" s="585"/>
      <c r="AB423" s="585"/>
      <c r="AC423" s="533"/>
    </row>
    <row r="424" spans="1:29" x14ac:dyDescent="0.2">
      <c r="A424" s="12">
        <f t="shared" ref="A424:A433" si="68">A423+1</f>
        <v>6101</v>
      </c>
      <c r="B424" s="9" t="s">
        <v>288</v>
      </c>
      <c r="C424" s="18"/>
      <c r="D424" s="23"/>
      <c r="E424" s="18"/>
      <c r="F424" s="264">
        <f>SUM(P300:P349)-P338</f>
        <v>0</v>
      </c>
      <c r="G424" s="163" t="s">
        <v>130</v>
      </c>
      <c r="H424" s="14">
        <v>0</v>
      </c>
      <c r="I424" s="19"/>
      <c r="J424" s="263"/>
      <c r="K424" s="244"/>
      <c r="L424" s="95">
        <f t="shared" si="66"/>
        <v>0</v>
      </c>
      <c r="M424" s="92">
        <f t="shared" si="67"/>
        <v>0</v>
      </c>
      <c r="N424" s="92"/>
      <c r="Q424" s="101"/>
      <c r="R424" s="101"/>
      <c r="S424" s="101"/>
      <c r="T424" s="101"/>
      <c r="U424" s="101"/>
      <c r="X424" s="582" t="s">
        <v>584</v>
      </c>
      <c r="Y424" s="583"/>
      <c r="Z424" s="584"/>
      <c r="AA424" s="585"/>
      <c r="AB424" s="585"/>
      <c r="AC424" s="533"/>
    </row>
    <row r="425" spans="1:29" x14ac:dyDescent="0.2">
      <c r="A425" s="12">
        <f t="shared" si="68"/>
        <v>6102</v>
      </c>
      <c r="B425" s="9" t="s">
        <v>274</v>
      </c>
      <c r="C425" s="18"/>
      <c r="D425" s="23"/>
      <c r="E425" s="18"/>
      <c r="F425" s="257">
        <f>SUM(Q112:Q298)</f>
        <v>0</v>
      </c>
      <c r="G425" s="163" t="s">
        <v>130</v>
      </c>
      <c r="H425" s="14">
        <v>0</v>
      </c>
      <c r="I425" s="240"/>
      <c r="J425" s="96"/>
      <c r="K425" s="95"/>
      <c r="L425" s="95">
        <f t="shared" si="66"/>
        <v>0</v>
      </c>
      <c r="M425" s="92">
        <f t="shared" si="67"/>
        <v>0</v>
      </c>
      <c r="N425" s="92"/>
      <c r="Q425" s="101"/>
      <c r="R425" s="101"/>
      <c r="S425" s="101"/>
      <c r="T425" s="101"/>
      <c r="U425" s="101"/>
      <c r="X425" s="506" t="s">
        <v>585</v>
      </c>
      <c r="Y425" s="525"/>
      <c r="Z425" s="510"/>
      <c r="AA425" s="190"/>
      <c r="AB425" s="190"/>
      <c r="AC425" s="510"/>
    </row>
    <row r="426" spans="1:29" x14ac:dyDescent="0.2">
      <c r="A426" s="12">
        <f t="shared" si="68"/>
        <v>6103</v>
      </c>
      <c r="B426" s="9" t="s">
        <v>273</v>
      </c>
      <c r="C426" s="18"/>
      <c r="D426" s="23"/>
      <c r="E426" s="18"/>
      <c r="F426" s="259">
        <f>SUM(Q300:Q349)-Q338</f>
        <v>0</v>
      </c>
      <c r="G426" s="163" t="s">
        <v>130</v>
      </c>
      <c r="H426" s="14">
        <v>0</v>
      </c>
      <c r="I426" s="240"/>
      <c r="J426" s="96"/>
      <c r="K426" s="95"/>
      <c r="L426" s="95">
        <f t="shared" si="66"/>
        <v>0</v>
      </c>
      <c r="M426" s="92">
        <f t="shared" si="67"/>
        <v>0</v>
      </c>
      <c r="N426" s="92"/>
      <c r="Q426" s="101"/>
      <c r="R426" s="101"/>
      <c r="S426" s="101"/>
      <c r="T426" s="101"/>
      <c r="U426" s="101"/>
      <c r="X426" s="503" t="s">
        <v>586</v>
      </c>
      <c r="Y426" s="526"/>
      <c r="Z426" s="586"/>
      <c r="AA426" s="527"/>
      <c r="AB426" s="527"/>
      <c r="AC426" s="242"/>
    </row>
    <row r="427" spans="1:29" x14ac:dyDescent="0.2">
      <c r="A427" s="12">
        <f t="shared" si="68"/>
        <v>6104</v>
      </c>
      <c r="B427" s="9" t="s">
        <v>287</v>
      </c>
      <c r="C427" s="18"/>
      <c r="D427" s="23"/>
      <c r="E427" s="18"/>
      <c r="F427" s="258">
        <f>Q338</f>
        <v>0</v>
      </c>
      <c r="G427" s="163" t="s">
        <v>130</v>
      </c>
      <c r="H427" s="14">
        <v>0</v>
      </c>
      <c r="I427" s="240"/>
      <c r="J427" s="96"/>
      <c r="K427" s="95"/>
      <c r="L427" s="95">
        <f t="shared" si="66"/>
        <v>0</v>
      </c>
      <c r="M427" s="92">
        <f t="shared" si="67"/>
        <v>0</v>
      </c>
      <c r="N427" s="92"/>
      <c r="Q427" s="101"/>
      <c r="R427" s="101"/>
      <c r="S427" s="101"/>
      <c r="T427" s="101"/>
      <c r="U427" s="101"/>
      <c r="X427" s="575" t="s">
        <v>587</v>
      </c>
      <c r="Y427" s="576"/>
      <c r="Z427" s="124"/>
      <c r="AA427" s="578"/>
      <c r="AB427" s="578"/>
      <c r="AC427" s="577"/>
    </row>
    <row r="428" spans="1:29" x14ac:dyDescent="0.2">
      <c r="A428" s="12">
        <f t="shared" si="68"/>
        <v>6105</v>
      </c>
      <c r="B428" s="9" t="s">
        <v>286</v>
      </c>
      <c r="C428" s="18"/>
      <c r="D428" s="23"/>
      <c r="E428" s="18"/>
      <c r="F428" s="257">
        <f>$G$20</f>
        <v>0</v>
      </c>
      <c r="G428" s="163" t="s">
        <v>130</v>
      </c>
      <c r="H428" s="14">
        <v>0</v>
      </c>
      <c r="I428" s="240"/>
      <c r="J428" s="96"/>
      <c r="K428" s="95"/>
      <c r="L428" s="95">
        <f t="shared" si="66"/>
        <v>0</v>
      </c>
      <c r="M428" s="92">
        <f t="shared" si="67"/>
        <v>0</v>
      </c>
      <c r="N428" s="92"/>
      <c r="Q428" s="101"/>
      <c r="R428" s="101"/>
      <c r="S428" s="101"/>
      <c r="T428" s="101"/>
      <c r="U428" s="101"/>
      <c r="X428" s="506" t="s">
        <v>588</v>
      </c>
      <c r="Y428" s="525"/>
      <c r="Z428" s="165"/>
      <c r="AA428" s="190"/>
      <c r="AB428" s="190"/>
      <c r="AC428" s="510"/>
    </row>
    <row r="429" spans="1:29" x14ac:dyDescent="0.2">
      <c r="A429" s="12">
        <f t="shared" si="68"/>
        <v>6106</v>
      </c>
      <c r="B429" s="9" t="s">
        <v>267</v>
      </c>
      <c r="C429" s="39" t="s">
        <v>285</v>
      </c>
      <c r="D429" s="23"/>
      <c r="E429" s="9"/>
      <c r="F429" s="199"/>
      <c r="G429" s="262"/>
      <c r="H429" s="247"/>
      <c r="I429" s="240"/>
      <c r="J429" s="96"/>
      <c r="K429" s="95"/>
      <c r="L429" s="95">
        <v>0</v>
      </c>
      <c r="M429" s="92">
        <f t="shared" si="67"/>
        <v>0</v>
      </c>
      <c r="N429" s="92"/>
      <c r="Q429" s="101"/>
      <c r="R429" s="101"/>
      <c r="S429" s="101"/>
      <c r="T429" s="101"/>
      <c r="U429" s="101"/>
      <c r="X429" s="498"/>
      <c r="Z429" s="7"/>
    </row>
    <row r="430" spans="1:29" x14ac:dyDescent="0.2">
      <c r="A430" s="12">
        <f t="shared" si="68"/>
        <v>6107</v>
      </c>
      <c r="B430" s="9" t="s">
        <v>197</v>
      </c>
      <c r="C430" s="18"/>
      <c r="D430" s="23"/>
      <c r="E430" s="18"/>
      <c r="F430" s="198">
        <v>0</v>
      </c>
      <c r="G430" s="163" t="s">
        <v>130</v>
      </c>
      <c r="H430" s="247">
        <v>0</v>
      </c>
      <c r="I430" s="240"/>
      <c r="J430" s="96"/>
      <c r="K430" s="95"/>
      <c r="L430" s="95">
        <f>F430*H430</f>
        <v>0</v>
      </c>
      <c r="M430" s="92">
        <f t="shared" si="67"/>
        <v>0</v>
      </c>
      <c r="N430" s="92"/>
      <c r="Q430" s="101"/>
      <c r="R430" s="101"/>
      <c r="S430" s="101"/>
      <c r="T430" s="101"/>
      <c r="U430" s="101"/>
      <c r="X430" s="498"/>
      <c r="Z430" s="7"/>
    </row>
    <row r="431" spans="1:29" x14ac:dyDescent="0.2">
      <c r="A431" s="12">
        <f t="shared" si="68"/>
        <v>6108</v>
      </c>
      <c r="B431" s="9" t="s">
        <v>284</v>
      </c>
      <c r="C431" s="39"/>
      <c r="D431" s="23"/>
      <c r="E431" s="18"/>
      <c r="F431" s="261">
        <f>SUM(R112:R298)</f>
        <v>0</v>
      </c>
      <c r="G431" s="163" t="s">
        <v>130</v>
      </c>
      <c r="H431" s="247">
        <v>0</v>
      </c>
      <c r="I431" s="240"/>
      <c r="J431" s="96"/>
      <c r="K431" s="95"/>
      <c r="L431" s="95">
        <f>F431*H431</f>
        <v>0</v>
      </c>
      <c r="M431" s="92">
        <f t="shared" si="67"/>
        <v>0</v>
      </c>
      <c r="N431" s="92"/>
      <c r="Q431" s="101"/>
      <c r="R431" s="101"/>
      <c r="S431" s="101"/>
      <c r="T431" s="101"/>
      <c r="U431" s="101"/>
      <c r="X431" s="587" t="s">
        <v>589</v>
      </c>
      <c r="Y431" s="574"/>
      <c r="Z431" s="588"/>
      <c r="AA431" s="562"/>
      <c r="AB431" s="562"/>
    </row>
    <row r="432" spans="1:29" x14ac:dyDescent="0.2">
      <c r="A432" s="12">
        <f t="shared" si="68"/>
        <v>6109</v>
      </c>
      <c r="B432" s="9" t="s">
        <v>283</v>
      </c>
      <c r="C432" s="18"/>
      <c r="D432" s="23"/>
      <c r="E432" s="18"/>
      <c r="F432" s="198"/>
      <c r="G432" s="163"/>
      <c r="H432" s="247"/>
      <c r="I432" s="240"/>
      <c r="J432" s="96"/>
      <c r="K432" s="95"/>
      <c r="L432" s="95">
        <v>0</v>
      </c>
      <c r="M432" s="92">
        <f t="shared" si="67"/>
        <v>0</v>
      </c>
      <c r="N432" s="92"/>
      <c r="Q432" s="101"/>
      <c r="R432" s="101"/>
      <c r="S432" s="101"/>
      <c r="T432" s="101"/>
      <c r="U432" s="101"/>
      <c r="X432" s="498"/>
      <c r="Z432" s="7"/>
    </row>
    <row r="433" spans="1:29" x14ac:dyDescent="0.2">
      <c r="A433" s="12">
        <f t="shared" si="68"/>
        <v>6110</v>
      </c>
      <c r="C433" s="18"/>
      <c r="D433" s="23"/>
      <c r="E433" s="18"/>
      <c r="F433" s="163"/>
      <c r="G433" s="161"/>
      <c r="H433" s="246"/>
      <c r="I433" s="240"/>
      <c r="J433" s="96"/>
      <c r="K433" s="95"/>
      <c r="L433" s="95">
        <v>0</v>
      </c>
      <c r="M433" s="92">
        <f t="shared" si="67"/>
        <v>0</v>
      </c>
      <c r="N433" s="92"/>
      <c r="Q433" s="101"/>
      <c r="R433" s="101"/>
      <c r="S433" s="101"/>
      <c r="T433" s="101"/>
      <c r="U433" s="101"/>
      <c r="X433" s="498"/>
      <c r="Z433" s="7"/>
    </row>
    <row r="434" spans="1:29" x14ac:dyDescent="0.2">
      <c r="C434" s="18"/>
      <c r="D434" s="23"/>
      <c r="E434" s="18"/>
      <c r="F434" s="163"/>
      <c r="G434" s="161"/>
      <c r="H434" s="246"/>
      <c r="I434" s="240"/>
      <c r="J434" s="96"/>
      <c r="K434" s="95"/>
      <c r="L434" s="95"/>
      <c r="M434" s="92"/>
      <c r="N434" s="256"/>
      <c r="Q434" s="101"/>
      <c r="R434" s="101"/>
      <c r="S434" s="101"/>
      <c r="T434" s="101"/>
      <c r="U434" s="101"/>
      <c r="X434" s="498"/>
      <c r="Z434" s="7"/>
    </row>
    <row r="435" spans="1:29" x14ac:dyDescent="0.2">
      <c r="A435" s="107"/>
      <c r="B435" s="106" t="s">
        <v>282</v>
      </c>
      <c r="C435" s="49"/>
      <c r="D435" s="82"/>
      <c r="E435" s="49"/>
      <c r="F435" s="130"/>
      <c r="G435" s="48"/>
      <c r="H435" s="105"/>
      <c r="I435" s="105" t="s">
        <v>79</v>
      </c>
      <c r="J435" s="243"/>
      <c r="K435" s="149">
        <f>SUM(K436:K442)</f>
        <v>0</v>
      </c>
      <c r="L435" s="149">
        <f>SUM(L436:L442)</f>
        <v>0</v>
      </c>
      <c r="M435" s="255">
        <f>SUM(M436:M442)</f>
        <v>0</v>
      </c>
      <c r="N435" s="255">
        <f>SUM(N436:N442)</f>
        <v>0</v>
      </c>
      <c r="O435" s="110"/>
      <c r="Q435" s="101"/>
      <c r="R435" s="101"/>
      <c r="S435" s="101"/>
      <c r="T435" s="101"/>
      <c r="U435" s="101"/>
      <c r="V435" s="187"/>
      <c r="W435" s="415"/>
      <c r="X435" s="498"/>
    </row>
    <row r="436" spans="1:29" x14ac:dyDescent="0.2">
      <c r="A436" s="12">
        <v>6200</v>
      </c>
      <c r="B436" s="9" t="s">
        <v>281</v>
      </c>
      <c r="C436" s="18"/>
      <c r="D436" s="23"/>
      <c r="E436" s="18"/>
      <c r="F436" s="260">
        <f>SUM(S112:S298)</f>
        <v>0</v>
      </c>
      <c r="G436" s="163" t="s">
        <v>280</v>
      </c>
      <c r="H436" s="247">
        <v>0</v>
      </c>
      <c r="I436" s="240"/>
      <c r="J436" s="96"/>
      <c r="K436" s="95"/>
      <c r="L436" s="95">
        <f>F436*H436</f>
        <v>0</v>
      </c>
      <c r="M436" s="92">
        <f t="shared" ref="M436:M441" si="69">K436+L436</f>
        <v>0</v>
      </c>
      <c r="N436" s="92"/>
      <c r="Q436" s="101"/>
      <c r="R436" s="101"/>
      <c r="S436" s="101"/>
      <c r="T436" s="101"/>
      <c r="U436" s="101"/>
      <c r="X436" s="506" t="s">
        <v>590</v>
      </c>
      <c r="Y436" s="525"/>
      <c r="Z436" s="510"/>
      <c r="AA436" s="190"/>
      <c r="AB436" s="190"/>
      <c r="AC436" s="510"/>
    </row>
    <row r="437" spans="1:29" x14ac:dyDescent="0.2">
      <c r="A437" s="12">
        <f>A436+1</f>
        <v>6201</v>
      </c>
      <c r="B437" s="9" t="s">
        <v>279</v>
      </c>
      <c r="C437" s="18"/>
      <c r="D437" s="23"/>
      <c r="E437" s="18"/>
      <c r="F437" s="259">
        <f>SUM(T112:T298)</f>
        <v>0</v>
      </c>
      <c r="G437" s="163" t="s">
        <v>276</v>
      </c>
      <c r="H437" s="247">
        <v>0</v>
      </c>
      <c r="I437" s="240"/>
      <c r="J437" s="96"/>
      <c r="K437" s="95">
        <f>F437*H437</f>
        <v>0</v>
      </c>
      <c r="L437" s="95"/>
      <c r="M437" s="92">
        <f t="shared" si="69"/>
        <v>0</v>
      </c>
      <c r="N437" s="92"/>
      <c r="Q437" s="101"/>
      <c r="R437" s="101"/>
      <c r="S437" s="101"/>
      <c r="T437" s="101"/>
      <c r="U437" s="101"/>
      <c r="X437" s="503" t="s">
        <v>591</v>
      </c>
      <c r="Y437" s="526"/>
      <c r="Z437" s="586"/>
      <c r="AA437" s="527"/>
      <c r="AB437" s="527"/>
      <c r="AC437" s="242"/>
    </row>
    <row r="438" spans="1:29" x14ac:dyDescent="0.2">
      <c r="A438" s="12">
        <f>A437+1</f>
        <v>6202</v>
      </c>
      <c r="B438" s="9" t="s">
        <v>278</v>
      </c>
      <c r="C438" s="18"/>
      <c r="D438" s="23"/>
      <c r="E438" s="18"/>
      <c r="F438" s="258">
        <f>SUM(S300:S350)</f>
        <v>0</v>
      </c>
      <c r="G438" s="163" t="s">
        <v>276</v>
      </c>
      <c r="H438" s="247">
        <v>0</v>
      </c>
      <c r="I438" s="240"/>
      <c r="J438" s="96"/>
      <c r="K438" s="95"/>
      <c r="L438" s="95">
        <f>F438*H438</f>
        <v>0</v>
      </c>
      <c r="M438" s="92">
        <f t="shared" si="69"/>
        <v>0</v>
      </c>
      <c r="N438" s="92"/>
      <c r="Q438" s="101"/>
      <c r="R438" s="101"/>
      <c r="S438" s="101"/>
      <c r="T438" s="101"/>
      <c r="U438" s="101"/>
      <c r="X438" s="575" t="s">
        <v>592</v>
      </c>
      <c r="Y438" s="576"/>
      <c r="Z438" s="124"/>
      <c r="AA438" s="578"/>
      <c r="AB438" s="578"/>
      <c r="AC438" s="577"/>
    </row>
    <row r="439" spans="1:29" x14ac:dyDescent="0.2">
      <c r="A439" s="12">
        <f>A438+1</f>
        <v>6203</v>
      </c>
      <c r="B439" s="9" t="s">
        <v>277</v>
      </c>
      <c r="C439" s="18"/>
      <c r="D439" s="23"/>
      <c r="E439" s="18"/>
      <c r="F439" s="257">
        <f>SUM(T300:T350)</f>
        <v>0</v>
      </c>
      <c r="G439" s="163" t="s">
        <v>276</v>
      </c>
      <c r="H439" s="247">
        <v>0</v>
      </c>
      <c r="I439" s="240"/>
      <c r="J439" s="96"/>
      <c r="K439" s="95">
        <f>F439*H439</f>
        <v>0</v>
      </c>
      <c r="L439" s="95"/>
      <c r="M439" s="92">
        <f t="shared" si="69"/>
        <v>0</v>
      </c>
      <c r="N439" s="92"/>
      <c r="Q439" s="101"/>
      <c r="R439" s="101"/>
      <c r="S439" s="101"/>
      <c r="T439" s="101"/>
      <c r="U439" s="101"/>
      <c r="X439" s="506" t="s">
        <v>593</v>
      </c>
      <c r="Y439" s="525"/>
      <c r="Z439" s="165"/>
      <c r="AA439" s="190"/>
      <c r="AB439" s="190"/>
      <c r="AC439" s="510"/>
    </row>
    <row r="440" spans="1:29" x14ac:dyDescent="0.2">
      <c r="A440" s="12">
        <f>A439+1</f>
        <v>6204</v>
      </c>
      <c r="B440" s="9" t="s">
        <v>197</v>
      </c>
      <c r="C440" s="18"/>
      <c r="D440" s="23"/>
      <c r="E440" s="18"/>
      <c r="F440" s="198">
        <v>0</v>
      </c>
      <c r="G440" s="163" t="s">
        <v>276</v>
      </c>
      <c r="H440" s="247">
        <v>0</v>
      </c>
      <c r="I440" s="240"/>
      <c r="J440" s="96"/>
      <c r="K440" s="95"/>
      <c r="L440" s="95">
        <f>F440*H440</f>
        <v>0</v>
      </c>
      <c r="M440" s="92">
        <f t="shared" si="69"/>
        <v>0</v>
      </c>
      <c r="N440" s="92"/>
      <c r="Q440" s="101"/>
      <c r="R440" s="101"/>
      <c r="S440" s="101"/>
      <c r="T440" s="101"/>
      <c r="U440" s="101"/>
      <c r="X440" s="498"/>
    </row>
    <row r="441" spans="1:29" x14ac:dyDescent="0.2">
      <c r="A441" s="12">
        <f>A440+1</f>
        <v>6205</v>
      </c>
      <c r="C441" s="18"/>
      <c r="D441" s="23"/>
      <c r="E441" s="18"/>
      <c r="F441" s="163"/>
      <c r="G441" s="163"/>
      <c r="H441" s="247"/>
      <c r="I441" s="240"/>
      <c r="J441" s="96"/>
      <c r="K441" s="95"/>
      <c r="L441" s="95"/>
      <c r="M441" s="92">
        <f t="shared" si="69"/>
        <v>0</v>
      </c>
      <c r="N441" s="92"/>
      <c r="Q441" s="101"/>
      <c r="R441" s="101"/>
      <c r="S441" s="101"/>
      <c r="T441" s="101"/>
      <c r="U441" s="101"/>
      <c r="X441" s="498"/>
    </row>
    <row r="442" spans="1:29" x14ac:dyDescent="0.2">
      <c r="C442" s="18"/>
      <c r="D442" s="23"/>
      <c r="E442" s="18"/>
      <c r="F442" s="163"/>
      <c r="G442" s="161"/>
      <c r="H442" s="246"/>
      <c r="I442" s="240"/>
      <c r="J442" s="245"/>
      <c r="K442" s="244"/>
      <c r="L442" s="244"/>
      <c r="M442" s="256"/>
      <c r="N442" s="256"/>
      <c r="Q442" s="101"/>
      <c r="R442" s="101"/>
      <c r="S442" s="101"/>
      <c r="T442" s="101"/>
      <c r="U442" s="101"/>
      <c r="X442" s="498"/>
    </row>
    <row r="443" spans="1:29" x14ac:dyDescent="0.2">
      <c r="A443" s="107"/>
      <c r="B443" s="106" t="s">
        <v>275</v>
      </c>
      <c r="C443" s="49"/>
      <c r="D443" s="82"/>
      <c r="E443" s="49"/>
      <c r="F443" s="130"/>
      <c r="G443" s="48"/>
      <c r="H443" s="105"/>
      <c r="I443" s="105" t="s">
        <v>79</v>
      </c>
      <c r="J443" s="243"/>
      <c r="K443" s="149">
        <f>SUM(K444:K449)</f>
        <v>0</v>
      </c>
      <c r="L443" s="149">
        <f>SUM(L444:L449)</f>
        <v>0</v>
      </c>
      <c r="M443" s="255">
        <f>SUM(M444:M449)</f>
        <v>0</v>
      </c>
      <c r="N443" s="255">
        <f>SUM(N444:N449)</f>
        <v>0</v>
      </c>
      <c r="O443" s="110"/>
      <c r="Q443" s="101"/>
      <c r="R443" s="101"/>
      <c r="S443" s="101"/>
      <c r="T443" s="101"/>
      <c r="U443" s="101"/>
      <c r="V443" s="187"/>
      <c r="W443" s="415"/>
      <c r="X443" s="498"/>
    </row>
    <row r="444" spans="1:29" x14ac:dyDescent="0.2">
      <c r="A444" s="12">
        <v>6300</v>
      </c>
      <c r="B444" s="9" t="s">
        <v>274</v>
      </c>
      <c r="C444" s="18"/>
      <c r="D444" s="23"/>
      <c r="E444" s="18"/>
      <c r="F444" s="163"/>
      <c r="G444" s="163"/>
      <c r="H444" s="247"/>
      <c r="I444" s="240"/>
      <c r="J444" s="96"/>
      <c r="K444" s="95"/>
      <c r="L444" s="254">
        <f>SUM(W112:W298)</f>
        <v>0</v>
      </c>
      <c r="M444" s="92">
        <f>K444+L444</f>
        <v>0</v>
      </c>
      <c r="N444" s="92"/>
      <c r="Q444" s="101"/>
      <c r="R444" s="101"/>
      <c r="S444" s="101"/>
      <c r="T444" s="101"/>
      <c r="U444" s="101"/>
      <c r="X444" s="589" t="s">
        <v>594</v>
      </c>
      <c r="Y444" s="260"/>
      <c r="Z444" s="260"/>
      <c r="AA444" s="260"/>
      <c r="AB444" s="190"/>
      <c r="AC444" s="510"/>
    </row>
    <row r="445" spans="1:29" x14ac:dyDescent="0.2">
      <c r="A445" s="12">
        <f>A444+1</f>
        <v>6301</v>
      </c>
      <c r="B445" s="9" t="s">
        <v>273</v>
      </c>
      <c r="C445" s="18"/>
      <c r="D445" s="23"/>
      <c r="E445" s="18"/>
      <c r="F445" s="163"/>
      <c r="G445" s="163"/>
      <c r="H445" s="247"/>
      <c r="I445" s="240"/>
      <c r="J445" s="96"/>
      <c r="K445" s="95"/>
      <c r="L445" s="253">
        <f>SUM(W300:W333)</f>
        <v>0</v>
      </c>
      <c r="M445" s="92">
        <f>K445+L445</f>
        <v>0</v>
      </c>
      <c r="N445" s="92"/>
      <c r="Q445" s="101"/>
      <c r="R445" s="101"/>
      <c r="S445" s="101"/>
      <c r="T445" s="101"/>
      <c r="U445" s="101"/>
      <c r="X445" s="590" t="s">
        <v>595</v>
      </c>
      <c r="Y445" s="591"/>
      <c r="Z445" s="591"/>
      <c r="AA445" s="591"/>
      <c r="AB445" s="527"/>
      <c r="AC445" s="242"/>
    </row>
    <row r="446" spans="1:29" x14ac:dyDescent="0.2">
      <c r="A446" s="12">
        <f>A445+1</f>
        <v>6302</v>
      </c>
      <c r="B446" s="9" t="s">
        <v>272</v>
      </c>
      <c r="C446" s="18"/>
      <c r="D446" s="23"/>
      <c r="E446" s="18"/>
      <c r="F446" s="198"/>
      <c r="G446" s="163"/>
      <c r="H446" s="247"/>
      <c r="I446" s="240"/>
      <c r="J446" s="96"/>
      <c r="K446" s="95"/>
      <c r="L446" s="252">
        <f>SUM(W335:W350)</f>
        <v>0</v>
      </c>
      <c r="M446" s="92">
        <f>K446+L446</f>
        <v>0</v>
      </c>
      <c r="N446" s="92"/>
      <c r="Q446" s="101"/>
      <c r="R446" s="101"/>
      <c r="S446" s="101"/>
      <c r="T446" s="101"/>
      <c r="U446" s="101"/>
      <c r="X446" s="592" t="s">
        <v>596</v>
      </c>
      <c r="Y446" s="593"/>
      <c r="Z446" s="593"/>
      <c r="AA446" s="593"/>
      <c r="AB446" s="578"/>
      <c r="AC446" s="577"/>
    </row>
    <row r="447" spans="1:29" x14ac:dyDescent="0.2">
      <c r="A447" s="12">
        <f>A446+1</f>
        <v>6303</v>
      </c>
      <c r="B447" s="9" t="s">
        <v>197</v>
      </c>
      <c r="C447" s="18"/>
      <c r="D447" s="23"/>
      <c r="E447" s="18"/>
      <c r="F447" s="198"/>
      <c r="G447" s="163"/>
      <c r="H447" s="247"/>
      <c r="I447" s="240"/>
      <c r="J447" s="96"/>
      <c r="K447" s="95"/>
      <c r="L447" s="95"/>
      <c r="M447" s="92">
        <f>K447+L447</f>
        <v>0</v>
      </c>
      <c r="N447" s="92"/>
      <c r="Q447" s="101"/>
      <c r="R447" s="101"/>
      <c r="S447" s="101"/>
      <c r="T447" s="101"/>
      <c r="U447" s="101"/>
      <c r="X447" s="594"/>
      <c r="Y447" s="276"/>
      <c r="Z447" s="276"/>
      <c r="AA447" s="276"/>
    </row>
    <row r="448" spans="1:29" x14ac:dyDescent="0.2">
      <c r="A448" s="12">
        <f>A447+1</f>
        <v>6304</v>
      </c>
      <c r="C448" s="18"/>
      <c r="D448" s="23"/>
      <c r="E448" s="18"/>
      <c r="F448" s="198"/>
      <c r="G448" s="163"/>
      <c r="H448" s="247"/>
      <c r="I448" s="240"/>
      <c r="J448" s="96"/>
      <c r="K448" s="95"/>
      <c r="L448" s="95"/>
      <c r="M448" s="92">
        <f>K448+L448</f>
        <v>0</v>
      </c>
      <c r="N448" s="92"/>
      <c r="Q448" s="101"/>
      <c r="R448" s="101"/>
      <c r="S448" s="101"/>
      <c r="T448" s="101"/>
      <c r="U448" s="101"/>
      <c r="X448" s="498"/>
    </row>
    <row r="449" spans="1:29" x14ac:dyDescent="0.2">
      <c r="C449" s="18"/>
      <c r="D449" s="23"/>
      <c r="E449" s="18"/>
      <c r="F449" s="163"/>
      <c r="G449" s="161"/>
      <c r="H449" s="246"/>
      <c r="I449" s="240"/>
      <c r="J449" s="240"/>
      <c r="K449" s="223"/>
      <c r="L449" s="223"/>
      <c r="M449" s="223"/>
      <c r="N449" s="223"/>
      <c r="Q449" s="101"/>
      <c r="R449" s="101"/>
      <c r="S449" s="101"/>
      <c r="T449" s="101"/>
      <c r="U449" s="101"/>
      <c r="X449" s="498"/>
    </row>
    <row r="450" spans="1:29" x14ac:dyDescent="0.2">
      <c r="A450" s="107"/>
      <c r="B450" s="106" t="s">
        <v>271</v>
      </c>
      <c r="C450" s="49"/>
      <c r="D450" s="82"/>
      <c r="E450" s="49"/>
      <c r="F450" s="130"/>
      <c r="G450" s="48"/>
      <c r="H450" s="105"/>
      <c r="I450" s="105" t="s">
        <v>79</v>
      </c>
      <c r="J450" s="243"/>
      <c r="K450" s="149">
        <f>SUM(K451:K467)</f>
        <v>0</v>
      </c>
      <c r="L450" s="149">
        <f>SUM(L451:L467)</f>
        <v>0</v>
      </c>
      <c r="M450" s="149">
        <f>SUM(M451:M467)</f>
        <v>0</v>
      </c>
      <c r="N450" s="222">
        <f>SUM(N451:N468)</f>
        <v>0</v>
      </c>
      <c r="Q450" s="101"/>
      <c r="R450" s="101"/>
      <c r="S450" s="101"/>
      <c r="T450" s="101"/>
      <c r="U450" s="101"/>
      <c r="V450" s="187"/>
      <c r="W450" s="415"/>
      <c r="X450" s="498"/>
    </row>
    <row r="451" spans="1:29" x14ac:dyDescent="0.2">
      <c r="A451" s="12">
        <v>6400</v>
      </c>
      <c r="B451" s="9" t="s">
        <v>72</v>
      </c>
      <c r="C451" s="18"/>
      <c r="D451" s="251" t="s">
        <v>257</v>
      </c>
      <c r="E451" s="18"/>
      <c r="F451" s="197">
        <f>$G$19+2</f>
        <v>2</v>
      </c>
      <c r="G451" s="163" t="s">
        <v>198</v>
      </c>
      <c r="H451" s="247">
        <v>0</v>
      </c>
      <c r="I451" s="9"/>
      <c r="J451" s="96"/>
      <c r="K451" s="95"/>
      <c r="L451" s="95">
        <f t="shared" ref="L451:L466" si="70">F451*H451</f>
        <v>0</v>
      </c>
      <c r="M451" s="92">
        <f t="shared" ref="M451:M466" si="71">K451+L451</f>
        <v>0</v>
      </c>
      <c r="N451" s="92"/>
      <c r="Q451" s="101"/>
      <c r="R451" s="101"/>
      <c r="S451" s="101"/>
      <c r="T451" s="101"/>
      <c r="U451" s="101"/>
      <c r="X451" s="506" t="s">
        <v>597</v>
      </c>
      <c r="Y451" s="525"/>
      <c r="Z451" s="510"/>
      <c r="AA451" s="190"/>
      <c r="AB451" s="190"/>
      <c r="AC451" s="510"/>
    </row>
    <row r="452" spans="1:29" x14ac:dyDescent="0.2">
      <c r="A452" s="12">
        <f t="shared" ref="A452:A466" si="72">A451+1</f>
        <v>6401</v>
      </c>
      <c r="B452" s="9" t="s">
        <v>58</v>
      </c>
      <c r="C452" s="18"/>
      <c r="D452" s="23" t="s">
        <v>257</v>
      </c>
      <c r="E452" s="18"/>
      <c r="F452" s="197">
        <f>$G$19+2</f>
        <v>2</v>
      </c>
      <c r="G452" s="163" t="s">
        <v>198</v>
      </c>
      <c r="H452" s="247">
        <v>0</v>
      </c>
      <c r="I452" s="9"/>
      <c r="J452" s="96"/>
      <c r="K452" s="95"/>
      <c r="L452" s="95">
        <f t="shared" si="70"/>
        <v>0</v>
      </c>
      <c r="M452" s="92">
        <f t="shared" si="71"/>
        <v>0</v>
      </c>
      <c r="N452" s="92"/>
      <c r="Q452" s="101"/>
      <c r="R452" s="101"/>
      <c r="S452" s="101"/>
      <c r="T452" s="101"/>
      <c r="U452" s="101"/>
      <c r="X452" s="595" t="s">
        <v>598</v>
      </c>
    </row>
    <row r="453" spans="1:29" x14ac:dyDescent="0.2">
      <c r="A453" s="12">
        <f t="shared" si="72"/>
        <v>6402</v>
      </c>
      <c r="B453" s="9" t="s">
        <v>270</v>
      </c>
      <c r="C453" s="18"/>
      <c r="D453" s="23" t="s">
        <v>257</v>
      </c>
      <c r="E453" s="18"/>
      <c r="F453" s="197">
        <f>$G$19+4</f>
        <v>4</v>
      </c>
      <c r="G453" s="163" t="s">
        <v>198</v>
      </c>
      <c r="H453" s="247">
        <v>0</v>
      </c>
      <c r="I453" s="9"/>
      <c r="J453" s="96"/>
      <c r="K453" s="95"/>
      <c r="L453" s="95">
        <f t="shared" si="70"/>
        <v>0</v>
      </c>
      <c r="M453" s="92">
        <f t="shared" si="71"/>
        <v>0</v>
      </c>
      <c r="N453" s="92"/>
      <c r="Q453" s="101"/>
      <c r="R453" s="101"/>
      <c r="S453" s="101"/>
      <c r="T453" s="101"/>
      <c r="U453" s="101"/>
      <c r="X453" s="498"/>
    </row>
    <row r="454" spans="1:29" x14ac:dyDescent="0.2">
      <c r="A454" s="12">
        <f t="shared" si="72"/>
        <v>6403</v>
      </c>
      <c r="B454" s="9" t="s">
        <v>269</v>
      </c>
      <c r="C454" s="18"/>
      <c r="D454" s="23" t="s">
        <v>257</v>
      </c>
      <c r="E454" s="18"/>
      <c r="F454" s="197">
        <f>$G$19+1</f>
        <v>1</v>
      </c>
      <c r="G454" s="163" t="s">
        <v>198</v>
      </c>
      <c r="H454" s="247">
        <v>0</v>
      </c>
      <c r="I454" s="9"/>
      <c r="J454" s="96"/>
      <c r="K454" s="95"/>
      <c r="L454" s="95">
        <f t="shared" si="70"/>
        <v>0</v>
      </c>
      <c r="M454" s="92">
        <f t="shared" si="71"/>
        <v>0</v>
      </c>
      <c r="N454" s="92"/>
      <c r="Q454" s="101"/>
      <c r="R454" s="101"/>
      <c r="S454" s="101"/>
      <c r="T454" s="101"/>
      <c r="U454" s="101"/>
      <c r="X454" s="575" t="s">
        <v>599</v>
      </c>
      <c r="Y454" s="576"/>
    </row>
    <row r="455" spans="1:29" x14ac:dyDescent="0.2">
      <c r="A455" s="12">
        <f t="shared" si="72"/>
        <v>6404</v>
      </c>
      <c r="B455" s="9" t="s">
        <v>268</v>
      </c>
      <c r="C455" s="18"/>
      <c r="D455" s="23" t="s">
        <v>259</v>
      </c>
      <c r="E455" s="18"/>
      <c r="F455" s="197">
        <f>$G$19+1</f>
        <v>1</v>
      </c>
      <c r="G455" s="163" t="s">
        <v>198</v>
      </c>
      <c r="H455" s="247">
        <v>0</v>
      </c>
      <c r="I455" s="9"/>
      <c r="J455" s="96"/>
      <c r="K455" s="95"/>
      <c r="L455" s="95">
        <f t="shared" si="70"/>
        <v>0</v>
      </c>
      <c r="M455" s="92">
        <f t="shared" si="71"/>
        <v>0</v>
      </c>
      <c r="N455" s="92"/>
      <c r="Q455" s="101"/>
      <c r="R455" s="101"/>
      <c r="S455" s="101"/>
      <c r="T455" s="101"/>
      <c r="U455" s="101"/>
      <c r="X455" s="498"/>
    </row>
    <row r="456" spans="1:29" x14ac:dyDescent="0.2">
      <c r="A456" s="12">
        <f t="shared" si="72"/>
        <v>6405</v>
      </c>
      <c r="B456" s="9" t="s">
        <v>267</v>
      </c>
      <c r="C456" s="18"/>
      <c r="D456" s="23" t="s">
        <v>259</v>
      </c>
      <c r="E456" s="18"/>
      <c r="F456" s="197">
        <f>$G$19+0.4</f>
        <v>0.4</v>
      </c>
      <c r="G456" s="163" t="s">
        <v>198</v>
      </c>
      <c r="H456" s="247">
        <v>0</v>
      </c>
      <c r="I456" s="9"/>
      <c r="J456" s="96"/>
      <c r="K456" s="95"/>
      <c r="L456" s="95">
        <f t="shared" si="70"/>
        <v>0</v>
      </c>
      <c r="M456" s="92">
        <f t="shared" si="71"/>
        <v>0</v>
      </c>
      <c r="N456" s="92"/>
      <c r="Q456" s="101"/>
      <c r="R456" s="101"/>
      <c r="S456" s="101"/>
      <c r="T456" s="101"/>
      <c r="U456" s="101"/>
      <c r="X456" s="498"/>
    </row>
    <row r="457" spans="1:29" x14ac:dyDescent="0.2">
      <c r="A457" s="12">
        <f t="shared" si="72"/>
        <v>6406</v>
      </c>
      <c r="B457" s="9" t="s">
        <v>266</v>
      </c>
      <c r="C457" s="18"/>
      <c r="D457" s="23" t="s">
        <v>259</v>
      </c>
      <c r="E457" s="18"/>
      <c r="F457" s="197">
        <f>$G$19+0.2</f>
        <v>0.2</v>
      </c>
      <c r="G457" s="163" t="s">
        <v>198</v>
      </c>
      <c r="H457" s="247">
        <v>0</v>
      </c>
      <c r="I457" s="9"/>
      <c r="J457" s="96"/>
      <c r="K457" s="95"/>
      <c r="L457" s="95">
        <f t="shared" si="70"/>
        <v>0</v>
      </c>
      <c r="M457" s="92">
        <f t="shared" si="71"/>
        <v>0</v>
      </c>
      <c r="N457" s="92"/>
      <c r="Q457" s="101"/>
      <c r="R457" s="101"/>
      <c r="S457" s="101"/>
      <c r="T457" s="101"/>
      <c r="U457" s="101"/>
      <c r="X457" s="498"/>
    </row>
    <row r="458" spans="1:29" x14ac:dyDescent="0.2">
      <c r="A458" s="12">
        <f t="shared" si="72"/>
        <v>6407</v>
      </c>
      <c r="B458" s="9" t="s">
        <v>265</v>
      </c>
      <c r="C458" s="18"/>
      <c r="D458" s="23" t="s">
        <v>259</v>
      </c>
      <c r="E458" s="18"/>
      <c r="F458" s="197">
        <f>$G$19+0.2</f>
        <v>0.2</v>
      </c>
      <c r="G458" s="163" t="s">
        <v>198</v>
      </c>
      <c r="H458" s="247">
        <v>0</v>
      </c>
      <c r="I458" s="9"/>
      <c r="J458" s="96"/>
      <c r="K458" s="95"/>
      <c r="L458" s="95">
        <f t="shared" si="70"/>
        <v>0</v>
      </c>
      <c r="M458" s="92">
        <f t="shared" si="71"/>
        <v>0</v>
      </c>
      <c r="N458" s="92"/>
      <c r="Q458" s="101"/>
      <c r="R458" s="101"/>
      <c r="S458" s="101"/>
      <c r="T458" s="101"/>
      <c r="U458" s="101"/>
      <c r="X458" s="498"/>
    </row>
    <row r="459" spans="1:29" x14ac:dyDescent="0.2">
      <c r="A459" s="12">
        <f t="shared" si="72"/>
        <v>6408</v>
      </c>
      <c r="B459" s="9" t="s">
        <v>264</v>
      </c>
      <c r="C459" s="18"/>
      <c r="D459" s="23" t="s">
        <v>259</v>
      </c>
      <c r="E459" s="18"/>
      <c r="F459" s="197">
        <f>$G$19+0.2</f>
        <v>0.2</v>
      </c>
      <c r="G459" s="163" t="s">
        <v>198</v>
      </c>
      <c r="H459" s="247">
        <v>0</v>
      </c>
      <c r="I459" s="9"/>
      <c r="J459" s="96"/>
      <c r="K459" s="95"/>
      <c r="L459" s="95">
        <f t="shared" si="70"/>
        <v>0</v>
      </c>
      <c r="M459" s="92">
        <f t="shared" si="71"/>
        <v>0</v>
      </c>
      <c r="N459" s="92"/>
      <c r="Q459" s="101"/>
      <c r="R459" s="101"/>
      <c r="S459" s="101"/>
      <c r="T459" s="101"/>
      <c r="U459" s="101"/>
      <c r="X459" s="498"/>
    </row>
    <row r="460" spans="1:29" x14ac:dyDescent="0.2">
      <c r="A460" s="12">
        <f t="shared" si="72"/>
        <v>6409</v>
      </c>
      <c r="B460" s="9" t="s">
        <v>263</v>
      </c>
      <c r="C460" s="18"/>
      <c r="D460" s="23" t="s">
        <v>257</v>
      </c>
      <c r="E460" s="18"/>
      <c r="F460" s="197">
        <f>$G$19+0.2</f>
        <v>0.2</v>
      </c>
      <c r="G460" s="163" t="s">
        <v>198</v>
      </c>
      <c r="H460" s="247">
        <v>0</v>
      </c>
      <c r="I460" s="9"/>
      <c r="J460" s="96"/>
      <c r="K460" s="95"/>
      <c r="L460" s="95">
        <f t="shared" si="70"/>
        <v>0</v>
      </c>
      <c r="M460" s="92">
        <f t="shared" si="71"/>
        <v>0</v>
      </c>
      <c r="N460" s="92"/>
      <c r="Q460" s="101"/>
      <c r="R460" s="101"/>
      <c r="S460" s="101"/>
      <c r="T460" s="101"/>
      <c r="U460" s="101"/>
      <c r="X460" s="498"/>
    </row>
    <row r="461" spans="1:29" x14ac:dyDescent="0.2">
      <c r="A461" s="12">
        <f t="shared" si="72"/>
        <v>6410</v>
      </c>
      <c r="B461" s="9" t="s">
        <v>262</v>
      </c>
      <c r="C461" s="18"/>
      <c r="D461" s="23" t="s">
        <v>259</v>
      </c>
      <c r="E461" s="18"/>
      <c r="F461" s="197">
        <f>$G$19+4</f>
        <v>4</v>
      </c>
      <c r="G461" s="163" t="s">
        <v>198</v>
      </c>
      <c r="H461" s="247">
        <v>0</v>
      </c>
      <c r="I461" s="9"/>
      <c r="J461" s="96"/>
      <c r="K461" s="95"/>
      <c r="L461" s="95">
        <f t="shared" si="70"/>
        <v>0</v>
      </c>
      <c r="M461" s="92">
        <f t="shared" si="71"/>
        <v>0</v>
      </c>
      <c r="N461" s="92"/>
      <c r="Q461" s="101"/>
      <c r="R461" s="101"/>
      <c r="S461" s="101"/>
      <c r="T461" s="101"/>
      <c r="U461" s="101"/>
      <c r="X461" s="498"/>
    </row>
    <row r="462" spans="1:29" x14ac:dyDescent="0.2">
      <c r="A462" s="12">
        <f t="shared" si="72"/>
        <v>6411</v>
      </c>
      <c r="B462" s="9" t="s">
        <v>261</v>
      </c>
      <c r="C462" s="18"/>
      <c r="D462" s="23" t="s">
        <v>257</v>
      </c>
      <c r="E462" s="23"/>
      <c r="F462" s="197">
        <f>$G$19+4</f>
        <v>4</v>
      </c>
      <c r="G462" s="163" t="s">
        <v>198</v>
      </c>
      <c r="H462" s="247">
        <v>0</v>
      </c>
      <c r="I462" s="9"/>
      <c r="J462" s="96"/>
      <c r="K462" s="95"/>
      <c r="L462" s="95">
        <f t="shared" si="70"/>
        <v>0</v>
      </c>
      <c r="M462" s="92">
        <f t="shared" si="71"/>
        <v>0</v>
      </c>
      <c r="N462" s="92"/>
      <c r="Q462" s="101"/>
      <c r="R462" s="101"/>
      <c r="S462" s="101"/>
      <c r="T462" s="101"/>
      <c r="U462" s="101"/>
      <c r="X462" s="498"/>
    </row>
    <row r="463" spans="1:29" x14ac:dyDescent="0.2">
      <c r="A463" s="12">
        <f t="shared" si="72"/>
        <v>6412</v>
      </c>
      <c r="B463" s="9" t="s">
        <v>260</v>
      </c>
      <c r="C463" s="18"/>
      <c r="D463" s="23" t="s">
        <v>259</v>
      </c>
      <c r="E463" s="18"/>
      <c r="F463" s="197">
        <f>$G$19+1</f>
        <v>1</v>
      </c>
      <c r="G463" s="163" t="s">
        <v>198</v>
      </c>
      <c r="H463" s="247">
        <v>0</v>
      </c>
      <c r="I463" s="9"/>
      <c r="J463" s="96"/>
      <c r="K463" s="95"/>
      <c r="L463" s="95">
        <f t="shared" si="70"/>
        <v>0</v>
      </c>
      <c r="M463" s="92">
        <f t="shared" si="71"/>
        <v>0</v>
      </c>
      <c r="N463" s="92"/>
      <c r="Q463" s="101"/>
      <c r="R463" s="101"/>
      <c r="S463" s="101"/>
      <c r="T463" s="101"/>
      <c r="U463" s="101"/>
      <c r="X463" s="498"/>
    </row>
    <row r="464" spans="1:29" x14ac:dyDescent="0.2">
      <c r="A464" s="12">
        <f t="shared" si="72"/>
        <v>6413</v>
      </c>
      <c r="B464" s="9" t="s">
        <v>258</v>
      </c>
      <c r="C464" s="18"/>
      <c r="D464" s="23" t="s">
        <v>257</v>
      </c>
      <c r="E464" s="18"/>
      <c r="F464" s="197">
        <f>$G$19+2</f>
        <v>2</v>
      </c>
      <c r="G464" s="163" t="s">
        <v>198</v>
      </c>
      <c r="H464" s="247">
        <v>0</v>
      </c>
      <c r="I464" s="9"/>
      <c r="J464" s="96"/>
      <c r="K464" s="95"/>
      <c r="L464" s="95">
        <f t="shared" si="70"/>
        <v>0</v>
      </c>
      <c r="M464" s="92">
        <f t="shared" si="71"/>
        <v>0</v>
      </c>
      <c r="N464" s="92"/>
      <c r="Q464" s="101"/>
      <c r="R464" s="101"/>
      <c r="S464" s="101"/>
      <c r="T464" s="101"/>
      <c r="U464" s="101"/>
      <c r="X464" s="498"/>
    </row>
    <row r="465" spans="1:29" x14ac:dyDescent="0.2">
      <c r="A465" s="12">
        <f t="shared" si="72"/>
        <v>6414</v>
      </c>
      <c r="C465" s="9"/>
      <c r="D465" s="23"/>
      <c r="E465" s="97"/>
      <c r="F465" s="8"/>
      <c r="G465" s="163" t="s">
        <v>198</v>
      </c>
      <c r="H465" s="247">
        <v>0</v>
      </c>
      <c r="I465" s="9"/>
      <c r="J465" s="96"/>
      <c r="K465" s="95"/>
      <c r="L465" s="95">
        <f t="shared" si="70"/>
        <v>0</v>
      </c>
      <c r="M465" s="92">
        <f t="shared" si="71"/>
        <v>0</v>
      </c>
      <c r="N465" s="92"/>
      <c r="Q465" s="101"/>
      <c r="R465" s="101"/>
      <c r="S465" s="101"/>
      <c r="T465" s="101"/>
      <c r="U465" s="101"/>
      <c r="X465" s="498"/>
    </row>
    <row r="466" spans="1:29" x14ac:dyDescent="0.2">
      <c r="A466" s="12">
        <f t="shared" si="72"/>
        <v>6415</v>
      </c>
      <c r="B466" s="9" t="s">
        <v>256</v>
      </c>
      <c r="C466" s="18"/>
      <c r="D466" s="23"/>
      <c r="E466" s="18"/>
      <c r="F466" s="250">
        <f>SUM(F451:F465)</f>
        <v>22.199999999999996</v>
      </c>
      <c r="G466" s="163" t="s">
        <v>198</v>
      </c>
      <c r="H466" s="247">
        <v>0</v>
      </c>
      <c r="I466" s="9"/>
      <c r="J466" s="96"/>
      <c r="K466" s="95"/>
      <c r="L466" s="95">
        <f t="shared" si="70"/>
        <v>0</v>
      </c>
      <c r="M466" s="92">
        <f t="shared" si="71"/>
        <v>0</v>
      </c>
      <c r="N466" s="92"/>
      <c r="Q466" s="101"/>
      <c r="R466" s="101"/>
      <c r="S466" s="101"/>
      <c r="T466" s="101"/>
      <c r="U466" s="101"/>
      <c r="X466" s="641" t="s">
        <v>600</v>
      </c>
      <c r="Y466" s="638"/>
      <c r="Z466" s="638"/>
      <c r="AA466" s="638"/>
      <c r="AB466" s="638"/>
      <c r="AC466" s="638"/>
    </row>
    <row r="467" spans="1:29" x14ac:dyDescent="0.2">
      <c r="C467" s="18"/>
      <c r="D467" s="23"/>
      <c r="E467" s="18"/>
      <c r="F467" s="163"/>
      <c r="G467" s="161"/>
      <c r="H467" s="246"/>
      <c r="I467" s="240"/>
      <c r="J467" s="240"/>
      <c r="K467" s="249"/>
      <c r="L467" s="249"/>
      <c r="M467" s="249"/>
      <c r="N467" s="95"/>
      <c r="Q467" s="101"/>
      <c r="R467" s="101"/>
      <c r="S467" s="101"/>
      <c r="T467" s="101"/>
      <c r="U467" s="101"/>
      <c r="X467" s="639"/>
      <c r="Y467" s="638"/>
      <c r="Z467" s="638"/>
      <c r="AA467" s="638"/>
      <c r="AB467" s="638"/>
      <c r="AC467" s="638"/>
    </row>
    <row r="468" spans="1:29" x14ac:dyDescent="0.2">
      <c r="C468" s="18"/>
      <c r="D468" s="23"/>
      <c r="E468" s="18"/>
      <c r="F468" s="163"/>
      <c r="G468" s="161"/>
      <c r="H468" s="246"/>
      <c r="I468" s="240"/>
      <c r="J468" s="240"/>
      <c r="K468" s="223"/>
      <c r="L468" s="223"/>
      <c r="M468" s="223"/>
      <c r="N468" s="223"/>
      <c r="Q468" s="101"/>
      <c r="R468" s="101"/>
      <c r="S468" s="101"/>
      <c r="T468" s="101"/>
      <c r="U468" s="101"/>
      <c r="X468" s="580"/>
      <c r="Y468" s="579"/>
      <c r="Z468" s="579"/>
      <c r="AA468" s="579"/>
      <c r="AB468" s="579"/>
      <c r="AC468" s="579"/>
    </row>
    <row r="469" spans="1:29" x14ac:dyDescent="0.2">
      <c r="A469" s="12" t="s">
        <v>255</v>
      </c>
      <c r="B469" s="106" t="s">
        <v>254</v>
      </c>
      <c r="C469" s="49"/>
      <c r="D469" s="82"/>
      <c r="E469" s="49"/>
      <c r="F469" s="130"/>
      <c r="G469" s="48"/>
      <c r="H469" s="105"/>
      <c r="I469" s="105" t="s">
        <v>79</v>
      </c>
      <c r="J469" s="243"/>
      <c r="K469" s="149">
        <f>SUM(K470:K477)</f>
        <v>0</v>
      </c>
      <c r="L469" s="149">
        <f>SUM(L470:L477)</f>
        <v>0</v>
      </c>
      <c r="M469" s="149">
        <f>SUM(M470:M477)</f>
        <v>0</v>
      </c>
      <c r="N469" s="222">
        <f>SUM(N470:N477)</f>
        <v>0</v>
      </c>
      <c r="Q469" s="101"/>
      <c r="R469" s="101"/>
      <c r="S469" s="101"/>
      <c r="T469" s="101"/>
      <c r="U469" s="101"/>
      <c r="V469" s="187"/>
      <c r="W469" s="415"/>
      <c r="X469" s="498"/>
    </row>
    <row r="470" spans="1:29" x14ac:dyDescent="0.2">
      <c r="A470" s="12">
        <v>6500</v>
      </c>
      <c r="B470" s="9" t="s">
        <v>253</v>
      </c>
      <c r="C470" s="2"/>
      <c r="D470" s="156"/>
      <c r="E470" s="2"/>
      <c r="F470" s="163" t="s">
        <v>252</v>
      </c>
      <c r="G470" s="161">
        <v>0</v>
      </c>
      <c r="H470" s="247">
        <v>0.55000000000000004</v>
      </c>
      <c r="I470" s="248"/>
      <c r="J470" s="96"/>
      <c r="K470" s="95"/>
      <c r="L470" s="95">
        <f>G470*H470</f>
        <v>0</v>
      </c>
      <c r="M470" s="92">
        <f t="shared" ref="M470:M476" si="73">K470+L470</f>
        <v>0</v>
      </c>
      <c r="N470" s="92"/>
      <c r="Q470" s="101"/>
      <c r="R470" s="101"/>
      <c r="S470" s="101"/>
      <c r="T470" s="101"/>
      <c r="U470" s="101"/>
      <c r="V470" s="187"/>
      <c r="W470" s="415"/>
      <c r="X470" s="498"/>
    </row>
    <row r="471" spans="1:29" x14ac:dyDescent="0.2">
      <c r="A471" s="12">
        <f t="shared" ref="A471:A476" si="74">A470+1</f>
        <v>6501</v>
      </c>
      <c r="B471" s="9" t="s">
        <v>251</v>
      </c>
      <c r="C471" s="2"/>
      <c r="D471" s="156"/>
      <c r="E471" s="2"/>
      <c r="F471" s="163"/>
      <c r="G471" s="161"/>
      <c r="H471" s="246"/>
      <c r="I471" s="240"/>
      <c r="J471" s="96"/>
      <c r="K471" s="95"/>
      <c r="L471" s="95"/>
      <c r="M471" s="92">
        <f t="shared" si="73"/>
        <v>0</v>
      </c>
      <c r="N471" s="92"/>
      <c r="Q471" s="101"/>
      <c r="R471" s="101"/>
      <c r="S471" s="101"/>
      <c r="T471" s="101"/>
      <c r="U471" s="101"/>
      <c r="X471" s="498"/>
    </row>
    <row r="472" spans="1:29" x14ac:dyDescent="0.2">
      <c r="A472" s="12">
        <f t="shared" si="74"/>
        <v>6502</v>
      </c>
      <c r="B472" s="9" t="s">
        <v>250</v>
      </c>
      <c r="C472" s="2"/>
      <c r="D472" s="156"/>
      <c r="E472" s="2"/>
      <c r="F472" s="163">
        <f>$G$20</f>
        <v>0</v>
      </c>
      <c r="G472" s="163" t="s">
        <v>130</v>
      </c>
      <c r="H472" s="247">
        <v>0</v>
      </c>
      <c r="I472" s="240"/>
      <c r="J472" s="96"/>
      <c r="K472" s="95"/>
      <c r="L472" s="95">
        <f>F472*H472</f>
        <v>0</v>
      </c>
      <c r="M472" s="92">
        <f t="shared" si="73"/>
        <v>0</v>
      </c>
      <c r="N472" s="92"/>
      <c r="Q472" s="101"/>
      <c r="R472" s="101"/>
      <c r="S472" s="101"/>
      <c r="T472" s="101"/>
      <c r="U472" s="101"/>
      <c r="X472" s="498"/>
    </row>
    <row r="473" spans="1:29" x14ac:dyDescent="0.2">
      <c r="A473" s="12">
        <f t="shared" si="74"/>
        <v>6503</v>
      </c>
      <c r="B473" s="9" t="s">
        <v>249</v>
      </c>
      <c r="C473" s="2"/>
      <c r="D473" s="156"/>
      <c r="E473" s="2"/>
      <c r="F473" s="163">
        <v>0</v>
      </c>
      <c r="G473" s="163" t="s">
        <v>98</v>
      </c>
      <c r="H473" s="247">
        <v>0</v>
      </c>
      <c r="I473" s="240"/>
      <c r="J473" s="96"/>
      <c r="K473" s="95">
        <f>F473*H473</f>
        <v>0</v>
      </c>
      <c r="L473" s="95"/>
      <c r="M473" s="92">
        <f t="shared" si="73"/>
        <v>0</v>
      </c>
      <c r="N473" s="92"/>
      <c r="Q473" s="101"/>
      <c r="R473" s="101"/>
      <c r="S473" s="101"/>
      <c r="T473" s="101"/>
      <c r="U473" s="101"/>
      <c r="X473" s="498"/>
    </row>
    <row r="474" spans="1:29" x14ac:dyDescent="0.2">
      <c r="A474" s="12">
        <f t="shared" si="74"/>
        <v>6504</v>
      </c>
      <c r="B474" s="9" t="s">
        <v>248</v>
      </c>
      <c r="C474" s="2"/>
      <c r="D474" s="156"/>
      <c r="E474" s="2"/>
      <c r="F474" s="163"/>
      <c r="G474" s="161"/>
      <c r="H474" s="246"/>
      <c r="I474" s="240"/>
      <c r="J474" s="96"/>
      <c r="K474" s="95"/>
      <c r="L474" s="95"/>
      <c r="M474" s="92">
        <f t="shared" si="73"/>
        <v>0</v>
      </c>
      <c r="N474" s="92"/>
      <c r="Q474" s="101"/>
      <c r="R474" s="101"/>
      <c r="S474" s="101"/>
      <c r="T474" s="101"/>
      <c r="U474" s="101"/>
      <c r="X474" s="498"/>
    </row>
    <row r="475" spans="1:29" x14ac:dyDescent="0.2">
      <c r="A475" s="12">
        <f t="shared" si="74"/>
        <v>6505</v>
      </c>
      <c r="B475" s="9" t="s">
        <v>247</v>
      </c>
      <c r="C475" s="2"/>
      <c r="D475" s="156"/>
      <c r="E475" s="2"/>
      <c r="F475" s="163"/>
      <c r="G475" s="161"/>
      <c r="H475" s="246"/>
      <c r="I475" s="240"/>
      <c r="J475" s="96"/>
      <c r="K475" s="95"/>
      <c r="L475" s="95"/>
      <c r="M475" s="92">
        <f t="shared" si="73"/>
        <v>0</v>
      </c>
      <c r="N475" s="92"/>
      <c r="Q475" s="101"/>
      <c r="R475" s="101"/>
      <c r="S475" s="101"/>
      <c r="T475" s="101"/>
      <c r="U475" s="101"/>
      <c r="X475" s="498"/>
    </row>
    <row r="476" spans="1:29" x14ac:dyDescent="0.2">
      <c r="A476" s="12">
        <f t="shared" si="74"/>
        <v>6506</v>
      </c>
      <c r="C476" s="2"/>
      <c r="D476" s="156"/>
      <c r="E476" s="2"/>
      <c r="F476" s="163"/>
      <c r="G476" s="161"/>
      <c r="H476" s="246"/>
      <c r="I476" s="240"/>
      <c r="J476" s="96"/>
      <c r="K476" s="95"/>
      <c r="L476" s="95"/>
      <c r="M476" s="92">
        <f t="shared" si="73"/>
        <v>0</v>
      </c>
      <c r="N476" s="92"/>
      <c r="Q476" s="101"/>
      <c r="R476" s="101"/>
      <c r="S476" s="101"/>
      <c r="T476" s="101"/>
      <c r="U476" s="101"/>
      <c r="X476" s="498"/>
    </row>
    <row r="477" spans="1:29" x14ac:dyDescent="0.2">
      <c r="C477" s="2"/>
      <c r="D477" s="156"/>
      <c r="E477" s="2"/>
      <c r="F477" s="163"/>
      <c r="G477" s="161"/>
      <c r="H477" s="246"/>
      <c r="I477" s="240"/>
      <c r="J477" s="245"/>
      <c r="K477" s="244"/>
      <c r="L477" s="244"/>
      <c r="M477" s="92"/>
      <c r="N477" s="92"/>
      <c r="Q477" s="101"/>
      <c r="R477" s="101"/>
      <c r="S477" s="101"/>
      <c r="T477" s="101"/>
      <c r="U477" s="101"/>
      <c r="X477" s="498"/>
    </row>
    <row r="478" spans="1:29" x14ac:dyDescent="0.2">
      <c r="B478" s="106" t="s">
        <v>246</v>
      </c>
      <c r="C478" s="49"/>
      <c r="D478" s="82"/>
      <c r="E478" s="49"/>
      <c r="F478" s="130"/>
      <c r="G478" s="48"/>
      <c r="H478" s="105"/>
      <c r="I478" s="105" t="s">
        <v>79</v>
      </c>
      <c r="J478" s="243"/>
      <c r="K478" s="149">
        <f>SUM(K479:K486)</f>
        <v>0</v>
      </c>
      <c r="L478" s="149">
        <f>SUM(L479:L486)</f>
        <v>0</v>
      </c>
      <c r="M478" s="149">
        <f>SUM(M479:M486)</f>
        <v>0</v>
      </c>
      <c r="N478" s="222">
        <f>SUM(N479:N486)</f>
        <v>0</v>
      </c>
      <c r="Q478" s="101"/>
      <c r="R478" s="101"/>
      <c r="S478" s="101"/>
      <c r="T478" s="101"/>
      <c r="U478" s="101"/>
      <c r="V478" s="187"/>
      <c r="W478" s="415"/>
      <c r="X478" s="498"/>
    </row>
    <row r="479" spans="1:29" x14ac:dyDescent="0.2">
      <c r="A479" s="12">
        <v>6600</v>
      </c>
      <c r="B479" s="9" t="s">
        <v>245</v>
      </c>
      <c r="C479" s="18"/>
      <c r="D479" s="23"/>
      <c r="E479" s="9"/>
      <c r="F479" s="194">
        <f>$G$19</f>
        <v>0</v>
      </c>
      <c r="G479" s="163" t="s">
        <v>198</v>
      </c>
      <c r="H479" s="241">
        <v>0</v>
      </c>
      <c r="I479" s="240"/>
      <c r="J479" s="96"/>
      <c r="K479" s="95"/>
      <c r="L479" s="95">
        <f t="shared" ref="L479:L484" si="75">F479*H479</f>
        <v>0</v>
      </c>
      <c r="M479" s="92">
        <f t="shared" ref="M479:M485" si="76">K479+L479</f>
        <v>0</v>
      </c>
      <c r="N479" s="92"/>
      <c r="Q479" s="101"/>
      <c r="R479" s="101"/>
      <c r="S479" s="101"/>
      <c r="T479" s="101"/>
      <c r="U479" s="101"/>
      <c r="X479" s="506" t="s">
        <v>597</v>
      </c>
      <c r="Y479" s="525"/>
      <c r="Z479" s="510"/>
      <c r="AA479" s="190"/>
      <c r="AB479" s="190"/>
      <c r="AC479" s="510"/>
    </row>
    <row r="480" spans="1:29" x14ac:dyDescent="0.2">
      <c r="A480" s="12">
        <f t="shared" ref="A480:A485" si="77">A479+1</f>
        <v>6601</v>
      </c>
      <c r="B480" s="9" t="s">
        <v>244</v>
      </c>
      <c r="C480" s="18"/>
      <c r="D480" s="23"/>
      <c r="E480" s="9"/>
      <c r="F480" s="194">
        <f>$G$19</f>
        <v>0</v>
      </c>
      <c r="G480" s="163" t="s">
        <v>198</v>
      </c>
      <c r="H480" s="241">
        <v>0</v>
      </c>
      <c r="I480" s="240"/>
      <c r="J480" s="96"/>
      <c r="K480" s="95"/>
      <c r="L480" s="95">
        <f t="shared" si="75"/>
        <v>0</v>
      </c>
      <c r="M480" s="92">
        <f t="shared" si="76"/>
        <v>0</v>
      </c>
      <c r="N480" s="92"/>
      <c r="Q480" s="101"/>
      <c r="R480" s="101"/>
      <c r="S480" s="101"/>
      <c r="T480" s="101"/>
      <c r="U480" s="101"/>
      <c r="X480" s="498"/>
    </row>
    <row r="481" spans="1:29" x14ac:dyDescent="0.2">
      <c r="A481" s="12">
        <f t="shared" si="77"/>
        <v>6602</v>
      </c>
      <c r="B481" s="9" t="s">
        <v>243</v>
      </c>
      <c r="C481" s="18"/>
      <c r="D481" s="23"/>
      <c r="E481" s="9"/>
      <c r="F481" s="194">
        <f>$G$19</f>
        <v>0</v>
      </c>
      <c r="G481" s="163" t="s">
        <v>198</v>
      </c>
      <c r="H481" s="241">
        <v>0</v>
      </c>
      <c r="I481" s="240"/>
      <c r="J481" s="96"/>
      <c r="K481" s="95"/>
      <c r="L481" s="95">
        <f t="shared" si="75"/>
        <v>0</v>
      </c>
      <c r="M481" s="92">
        <f t="shared" si="76"/>
        <v>0</v>
      </c>
      <c r="N481" s="92"/>
      <c r="Q481" s="101"/>
      <c r="R481" s="101"/>
      <c r="S481" s="101"/>
      <c r="T481" s="101"/>
      <c r="U481" s="101"/>
      <c r="X481" s="498"/>
    </row>
    <row r="482" spans="1:29" x14ac:dyDescent="0.2">
      <c r="A482" s="12">
        <f t="shared" si="77"/>
        <v>6603</v>
      </c>
      <c r="B482" s="9" t="s">
        <v>242</v>
      </c>
      <c r="C482" s="18"/>
      <c r="D482" s="23"/>
      <c r="E482" s="9"/>
      <c r="F482" s="194">
        <f>$G$19</f>
        <v>0</v>
      </c>
      <c r="G482" s="163" t="s">
        <v>198</v>
      </c>
      <c r="H482" s="241">
        <v>0</v>
      </c>
      <c r="I482" s="240"/>
      <c r="J482" s="96"/>
      <c r="K482" s="95"/>
      <c r="L482" s="95">
        <f t="shared" si="75"/>
        <v>0</v>
      </c>
      <c r="M482" s="92">
        <f t="shared" si="76"/>
        <v>0</v>
      </c>
      <c r="N482" s="92"/>
      <c r="Q482" s="101"/>
      <c r="R482" s="101"/>
      <c r="S482" s="101"/>
      <c r="T482" s="101"/>
      <c r="U482" s="101"/>
      <c r="X482" s="498"/>
    </row>
    <row r="483" spans="1:29" x14ac:dyDescent="0.2">
      <c r="A483" s="12">
        <f t="shared" si="77"/>
        <v>6604</v>
      </c>
      <c r="B483" s="242" t="s">
        <v>241</v>
      </c>
      <c r="C483" s="18"/>
      <c r="D483" s="23"/>
      <c r="E483" s="24"/>
      <c r="F483" s="194">
        <f>$G$19+3</f>
        <v>3</v>
      </c>
      <c r="G483" s="163" t="s">
        <v>198</v>
      </c>
      <c r="H483" s="241">
        <v>0</v>
      </c>
      <c r="I483" s="240"/>
      <c r="J483" s="96"/>
      <c r="K483" s="95"/>
      <c r="L483" s="95">
        <f t="shared" si="75"/>
        <v>0</v>
      </c>
      <c r="M483" s="92">
        <f t="shared" si="76"/>
        <v>0</v>
      </c>
      <c r="N483" s="92"/>
      <c r="Q483" s="101"/>
      <c r="R483" s="101"/>
      <c r="S483" s="101"/>
      <c r="T483" s="101"/>
      <c r="U483" s="101"/>
      <c r="X483" s="503" t="s">
        <v>601</v>
      </c>
      <c r="Y483" s="526"/>
      <c r="Z483" s="242"/>
      <c r="AA483" s="527"/>
      <c r="AB483" s="527"/>
      <c r="AC483" s="242"/>
    </row>
    <row r="484" spans="1:29" x14ac:dyDescent="0.2">
      <c r="A484" s="12">
        <f t="shared" si="77"/>
        <v>6605</v>
      </c>
      <c r="B484" s="9" t="s">
        <v>240</v>
      </c>
      <c r="C484" s="18"/>
      <c r="D484" s="23"/>
      <c r="E484" s="9"/>
      <c r="F484" s="194">
        <f>$G$19+1</f>
        <v>1</v>
      </c>
      <c r="G484" s="163" t="s">
        <v>198</v>
      </c>
      <c r="H484" s="241">
        <v>0</v>
      </c>
      <c r="I484" s="240"/>
      <c r="J484" s="96"/>
      <c r="K484" s="95"/>
      <c r="L484" s="95">
        <f t="shared" si="75"/>
        <v>0</v>
      </c>
      <c r="M484" s="92">
        <f t="shared" si="76"/>
        <v>0</v>
      </c>
      <c r="N484" s="92"/>
      <c r="Q484" s="101"/>
      <c r="R484" s="101"/>
      <c r="S484" s="101"/>
      <c r="T484" s="101"/>
      <c r="U484" s="101"/>
      <c r="X484" s="498"/>
    </row>
    <row r="485" spans="1:29" x14ac:dyDescent="0.2">
      <c r="A485" s="12">
        <f t="shared" si="77"/>
        <v>6606</v>
      </c>
      <c r="C485" s="18"/>
      <c r="D485" s="23"/>
      <c r="E485" s="18"/>
      <c r="F485" s="24"/>
      <c r="G485" s="9"/>
      <c r="H485" s="241"/>
      <c r="I485" s="240"/>
      <c r="J485" s="96"/>
      <c r="K485" s="95"/>
      <c r="L485" s="95"/>
      <c r="M485" s="92">
        <f t="shared" si="76"/>
        <v>0</v>
      </c>
      <c r="N485" s="92"/>
      <c r="Q485" s="101"/>
      <c r="R485" s="101"/>
      <c r="S485" s="101"/>
      <c r="T485" s="101"/>
      <c r="U485" s="101"/>
      <c r="X485" s="498"/>
    </row>
    <row r="486" spans="1:29" x14ac:dyDescent="0.2">
      <c r="A486" s="239"/>
      <c r="B486" s="235"/>
      <c r="C486" s="237"/>
      <c r="D486" s="238"/>
      <c r="E486" s="237"/>
      <c r="F486" s="236"/>
      <c r="G486" s="235"/>
      <c r="H486" s="234"/>
      <c r="I486" s="233"/>
      <c r="J486" s="232"/>
      <c r="K486" s="223"/>
      <c r="L486" s="223"/>
      <c r="M486" s="231"/>
      <c r="N486" s="92"/>
      <c r="Q486" s="101"/>
      <c r="R486" s="101"/>
      <c r="S486" s="101"/>
      <c r="T486" s="101"/>
      <c r="U486" s="101"/>
      <c r="X486" s="498"/>
    </row>
    <row r="487" spans="1:29" x14ac:dyDescent="0.2">
      <c r="B487" s="230" t="s">
        <v>239</v>
      </c>
      <c r="C487" s="228"/>
      <c r="D487" s="229"/>
      <c r="E487" s="228"/>
      <c r="F487" s="227"/>
      <c r="G487" s="226"/>
      <c r="H487" s="225"/>
      <c r="I487" s="225" t="s">
        <v>79</v>
      </c>
      <c r="J487" s="224"/>
      <c r="K487" s="223">
        <f>SUM(K488:K496)</f>
        <v>0</v>
      </c>
      <c r="L487" s="223">
        <f>SUM(L488:L496)</f>
        <v>0</v>
      </c>
      <c r="M487" s="149">
        <f>SUM(M488:M496)</f>
        <v>0</v>
      </c>
      <c r="N487" s="222">
        <f>SUM(N488:N496)</f>
        <v>0</v>
      </c>
      <c r="Q487" s="101"/>
      <c r="R487" s="101"/>
      <c r="S487" s="101"/>
      <c r="T487" s="101"/>
      <c r="U487" s="101"/>
      <c r="V487" s="187"/>
      <c r="W487" s="415"/>
      <c r="X487" s="498"/>
    </row>
    <row r="488" spans="1:29" x14ac:dyDescent="0.2">
      <c r="A488" s="12">
        <v>6700</v>
      </c>
      <c r="B488" s="9" t="s">
        <v>238</v>
      </c>
      <c r="C488" s="18"/>
      <c r="D488" s="23"/>
      <c r="E488" s="9"/>
      <c r="F488" s="194">
        <f>$G$19</f>
        <v>0</v>
      </c>
      <c r="G488" s="163" t="s">
        <v>198</v>
      </c>
      <c r="H488" s="5">
        <v>0</v>
      </c>
      <c r="I488" s="86"/>
      <c r="J488" s="96"/>
      <c r="K488" s="95"/>
      <c r="L488" s="95">
        <f t="shared" ref="L488:L493" si="78">F488*H488</f>
        <v>0</v>
      </c>
      <c r="M488" s="92">
        <f t="shared" ref="M488:M495" si="79">K488+L488</f>
        <v>0</v>
      </c>
      <c r="N488" s="92"/>
      <c r="Q488" s="101"/>
      <c r="R488" s="101"/>
      <c r="S488" s="101"/>
      <c r="T488" s="101"/>
      <c r="U488" s="101"/>
      <c r="V488" s="187"/>
      <c r="W488" s="415"/>
      <c r="X488" s="506" t="s">
        <v>597</v>
      </c>
      <c r="Y488" s="525"/>
      <c r="Z488" s="510"/>
      <c r="AA488" s="190"/>
      <c r="AB488" s="190"/>
      <c r="AC488" s="510"/>
    </row>
    <row r="489" spans="1:29" x14ac:dyDescent="0.2">
      <c r="A489" s="12">
        <f>A488+1</f>
        <v>6701</v>
      </c>
      <c r="B489" s="9" t="s">
        <v>237</v>
      </c>
      <c r="C489" s="18"/>
      <c r="D489" s="23"/>
      <c r="E489" s="9"/>
      <c r="F489" s="194">
        <f>$G$19+4</f>
        <v>4</v>
      </c>
      <c r="G489" s="163" t="s">
        <v>198</v>
      </c>
      <c r="H489" s="5">
        <v>0</v>
      </c>
      <c r="I489" s="86"/>
      <c r="J489" s="96"/>
      <c r="K489" s="95"/>
      <c r="L489" s="95">
        <f t="shared" si="78"/>
        <v>0</v>
      </c>
      <c r="M489" s="92">
        <f t="shared" si="79"/>
        <v>0</v>
      </c>
      <c r="N489" s="92"/>
      <c r="Q489" s="101"/>
      <c r="R489" s="101"/>
      <c r="S489" s="101"/>
      <c r="T489" s="101"/>
      <c r="U489" s="101"/>
      <c r="V489" s="187"/>
      <c r="W489" s="415"/>
      <c r="X489" s="498"/>
    </row>
    <row r="490" spans="1:29" x14ac:dyDescent="0.2">
      <c r="A490" s="12">
        <f>A489+1</f>
        <v>6702</v>
      </c>
      <c r="B490" s="9" t="s">
        <v>236</v>
      </c>
      <c r="C490" s="18"/>
      <c r="D490" s="23"/>
      <c r="E490" s="9"/>
      <c r="F490" s="194">
        <f>$G$19+1</f>
        <v>1</v>
      </c>
      <c r="G490" s="163" t="s">
        <v>198</v>
      </c>
      <c r="H490" s="5">
        <v>0</v>
      </c>
      <c r="I490" s="86"/>
      <c r="J490" s="96"/>
      <c r="K490" s="95"/>
      <c r="L490" s="95">
        <f t="shared" si="78"/>
        <v>0</v>
      </c>
      <c r="M490" s="92">
        <f t="shared" si="79"/>
        <v>0</v>
      </c>
      <c r="N490" s="92"/>
      <c r="Q490" s="101"/>
      <c r="R490" s="101"/>
      <c r="S490" s="101"/>
      <c r="T490" s="101"/>
      <c r="U490" s="101"/>
      <c r="V490" s="187"/>
      <c r="W490" s="415"/>
      <c r="X490" s="498"/>
    </row>
    <row r="491" spans="1:29" x14ac:dyDescent="0.2">
      <c r="A491" s="12">
        <f>A490+1</f>
        <v>6703</v>
      </c>
      <c r="B491" s="9" t="s">
        <v>235</v>
      </c>
      <c r="C491" s="18"/>
      <c r="D491" s="23"/>
      <c r="E491" s="9"/>
      <c r="F491" s="194">
        <f>$G$19</f>
        <v>0</v>
      </c>
      <c r="G491" s="163" t="s">
        <v>198</v>
      </c>
      <c r="H491" s="5">
        <v>0</v>
      </c>
      <c r="I491" s="86"/>
      <c r="J491" s="96"/>
      <c r="K491" s="95"/>
      <c r="L491" s="95">
        <f t="shared" si="78"/>
        <v>0</v>
      </c>
      <c r="M491" s="92">
        <f t="shared" si="79"/>
        <v>0</v>
      </c>
      <c r="N491" s="92"/>
      <c r="Q491" s="101"/>
      <c r="R491" s="101"/>
      <c r="S491" s="101"/>
      <c r="T491" s="101"/>
      <c r="U491" s="101"/>
      <c r="V491" s="187"/>
      <c r="W491" s="415"/>
      <c r="X491" s="498"/>
    </row>
    <row r="492" spans="1:29" x14ac:dyDescent="0.2">
      <c r="A492" s="12">
        <f>A491+1</f>
        <v>6704</v>
      </c>
      <c r="B492" s="9" t="s">
        <v>234</v>
      </c>
      <c r="C492" s="18"/>
      <c r="D492" s="23"/>
      <c r="E492" s="9"/>
      <c r="F492" s="194">
        <f>$G$19+2</f>
        <v>2</v>
      </c>
      <c r="G492" s="163" t="s">
        <v>198</v>
      </c>
      <c r="H492" s="5">
        <v>0</v>
      </c>
      <c r="I492" s="86"/>
      <c r="J492" s="96"/>
      <c r="K492" s="95"/>
      <c r="L492" s="95">
        <f t="shared" si="78"/>
        <v>0</v>
      </c>
      <c r="M492" s="92">
        <f t="shared" si="79"/>
        <v>0</v>
      </c>
      <c r="N492" s="92"/>
      <c r="Q492" s="101"/>
      <c r="R492" s="101"/>
      <c r="S492" s="101"/>
      <c r="T492" s="101"/>
      <c r="U492" s="101"/>
      <c r="V492" s="187"/>
      <c r="W492" s="415"/>
      <c r="X492" s="498"/>
    </row>
    <row r="493" spans="1:29" x14ac:dyDescent="0.2">
      <c r="A493" s="12">
        <f>A492+1</f>
        <v>6705</v>
      </c>
      <c r="B493" s="9" t="s">
        <v>233</v>
      </c>
      <c r="C493" s="18"/>
      <c r="D493" s="23"/>
      <c r="E493" s="18"/>
      <c r="F493" s="194">
        <v>0</v>
      </c>
      <c r="G493" s="220" t="s">
        <v>130</v>
      </c>
      <c r="H493" s="5">
        <v>200</v>
      </c>
      <c r="I493" s="86"/>
      <c r="J493" s="96"/>
      <c r="K493" s="95"/>
      <c r="L493" s="95">
        <f t="shared" si="78"/>
        <v>0</v>
      </c>
      <c r="M493" s="92">
        <f t="shared" si="79"/>
        <v>0</v>
      </c>
      <c r="N493" s="92"/>
      <c r="Q493" s="101"/>
      <c r="R493" s="101"/>
      <c r="S493" s="101"/>
      <c r="T493" s="101"/>
      <c r="U493" s="101"/>
      <c r="V493" s="187"/>
      <c r="W493" s="415"/>
      <c r="X493" s="498"/>
    </row>
    <row r="494" spans="1:29" x14ac:dyDescent="0.2">
      <c r="A494" s="12">
        <v>6706</v>
      </c>
      <c r="B494" s="221" t="s">
        <v>232</v>
      </c>
      <c r="C494" s="18"/>
      <c r="D494" s="23"/>
      <c r="E494" s="18"/>
      <c r="F494" s="26"/>
      <c r="G494" s="220"/>
      <c r="H494" s="5"/>
      <c r="I494" s="86"/>
      <c r="J494" s="96"/>
      <c r="K494" s="95"/>
      <c r="L494" s="95">
        <v>0</v>
      </c>
      <c r="M494" s="92">
        <f t="shared" si="79"/>
        <v>0</v>
      </c>
      <c r="N494" s="92"/>
      <c r="Q494" s="101"/>
      <c r="R494" s="101"/>
      <c r="S494" s="101"/>
      <c r="T494" s="101"/>
      <c r="U494" s="101"/>
      <c r="V494" s="187"/>
      <c r="W494" s="415"/>
      <c r="X494" s="498"/>
    </row>
    <row r="495" spans="1:29" x14ac:dyDescent="0.2">
      <c r="A495" s="12">
        <v>6707</v>
      </c>
      <c r="B495" s="221" t="s">
        <v>231</v>
      </c>
      <c r="C495" s="18"/>
      <c r="D495" s="23"/>
      <c r="E495" s="18"/>
      <c r="F495" s="26"/>
      <c r="G495" s="220"/>
      <c r="H495" s="5"/>
      <c r="I495" s="86"/>
      <c r="J495" s="96"/>
      <c r="K495" s="95"/>
      <c r="L495" s="95">
        <v>0</v>
      </c>
      <c r="M495" s="92">
        <f t="shared" si="79"/>
        <v>0</v>
      </c>
      <c r="N495" s="92"/>
      <c r="Q495" s="101"/>
      <c r="R495" s="101"/>
      <c r="S495" s="101"/>
      <c r="T495" s="101"/>
      <c r="U495" s="101"/>
      <c r="V495" s="187"/>
      <c r="W495" s="415"/>
      <c r="X495" s="498"/>
    </row>
    <row r="496" spans="1:29" x14ac:dyDescent="0.2">
      <c r="C496" s="18"/>
      <c r="D496" s="23"/>
      <c r="E496" s="18"/>
      <c r="F496" s="24"/>
      <c r="H496" s="5"/>
      <c r="I496" s="86"/>
      <c r="J496" s="94"/>
      <c r="K496" s="93"/>
      <c r="L496" s="93"/>
      <c r="M496" s="92"/>
      <c r="N496" s="92"/>
      <c r="Q496" s="101"/>
      <c r="R496" s="101"/>
      <c r="S496" s="101"/>
      <c r="T496" s="101"/>
      <c r="U496" s="101"/>
      <c r="V496" s="187"/>
      <c r="W496" s="415"/>
      <c r="X496" s="498"/>
    </row>
    <row r="497" spans="1:29" ht="17" thickBot="1" x14ac:dyDescent="0.25">
      <c r="A497" s="219"/>
      <c r="B497" s="90"/>
      <c r="C497" s="217"/>
      <c r="D497" s="218"/>
      <c r="E497" s="217"/>
      <c r="F497" s="216"/>
      <c r="G497" s="215"/>
      <c r="H497" s="89"/>
      <c r="I497" s="89" t="s">
        <v>230</v>
      </c>
      <c r="J497" s="214"/>
      <c r="K497" s="213">
        <f>K422+K435+K443+K450+K469+K478+K487</f>
        <v>0</v>
      </c>
      <c r="L497" s="213">
        <f>L422+L435+L443+L450+L469+L478+L487</f>
        <v>0</v>
      </c>
      <c r="M497" s="213">
        <f>M422+M435+M443+M450+M469+M478+M487</f>
        <v>0</v>
      </c>
      <c r="N497" s="213">
        <f>N422+N435+N443+N450+N469+N478+N487</f>
        <v>0</v>
      </c>
      <c r="Q497" s="101"/>
      <c r="R497" s="101"/>
      <c r="S497" s="101"/>
      <c r="T497" s="101"/>
      <c r="U497" s="101"/>
      <c r="V497" s="187"/>
      <c r="W497" s="415"/>
      <c r="X497" s="498"/>
    </row>
    <row r="498" spans="1:29" ht="17" thickBot="1" x14ac:dyDescent="0.25">
      <c r="A498" s="212"/>
      <c r="B498" s="211"/>
      <c r="C498" s="209"/>
      <c r="D498" s="210"/>
      <c r="E498" s="209"/>
      <c r="F498" s="147"/>
      <c r="G498" s="147"/>
      <c r="H498" s="208"/>
      <c r="I498" s="207"/>
      <c r="J498" s="206"/>
      <c r="K498" s="205"/>
      <c r="L498" s="205"/>
      <c r="M498" s="205"/>
      <c r="N498" s="205"/>
      <c r="Q498" s="101"/>
      <c r="R498" s="101"/>
      <c r="S498" s="101"/>
      <c r="T498" s="101"/>
      <c r="U498" s="101"/>
      <c r="V498" s="187"/>
      <c r="W498" s="415"/>
      <c r="X498" s="498"/>
    </row>
    <row r="499" spans="1:29" x14ac:dyDescent="0.2">
      <c r="C499" s="18"/>
      <c r="D499" s="23"/>
      <c r="E499" s="18"/>
      <c r="F499" s="24"/>
      <c r="G499" s="26"/>
      <c r="H499" s="5"/>
      <c r="I499" s="86"/>
      <c r="J499" s="94"/>
      <c r="K499" s="138"/>
      <c r="L499" s="138"/>
      <c r="M499" s="204"/>
      <c r="N499" s="204"/>
      <c r="Q499" s="101"/>
      <c r="R499" s="101"/>
      <c r="S499" s="101"/>
      <c r="T499" s="101"/>
      <c r="U499" s="101"/>
      <c r="V499" s="187"/>
      <c r="W499" s="415"/>
      <c r="X499" s="498"/>
    </row>
    <row r="500" spans="1:29" ht="40" x14ac:dyDescent="0.2">
      <c r="A500" s="107" t="s">
        <v>229</v>
      </c>
      <c r="B500" s="72" t="s">
        <v>228</v>
      </c>
      <c r="C500" s="121"/>
      <c r="D500" s="75"/>
      <c r="E500" s="121"/>
      <c r="F500" s="136"/>
      <c r="G500" s="203"/>
      <c r="H500" s="85"/>
      <c r="I500" s="86"/>
      <c r="J500" s="135"/>
      <c r="K500" s="202" t="s">
        <v>38</v>
      </c>
      <c r="L500" s="201" t="s">
        <v>37</v>
      </c>
      <c r="M500" s="132" t="s">
        <v>36</v>
      </c>
      <c r="N500" s="200" t="s">
        <v>520</v>
      </c>
      <c r="Q500" s="101"/>
      <c r="R500" s="101"/>
      <c r="S500" s="101"/>
      <c r="T500" s="101"/>
      <c r="U500" s="101"/>
      <c r="V500" s="187"/>
      <c r="W500" s="415"/>
      <c r="X500" s="498"/>
    </row>
    <row r="501" spans="1:29" x14ac:dyDescent="0.2">
      <c r="A501" s="107"/>
      <c r="B501" s="106" t="s">
        <v>227</v>
      </c>
      <c r="C501" s="49"/>
      <c r="D501" s="82"/>
      <c r="E501" s="49"/>
      <c r="F501" s="130"/>
      <c r="G501" s="47"/>
      <c r="H501" s="105"/>
      <c r="I501" s="105" t="s">
        <v>79</v>
      </c>
      <c r="J501" s="104"/>
      <c r="K501" s="103">
        <f>SUM(K502:K509)</f>
        <v>0</v>
      </c>
      <c r="L501" s="103">
        <f>SUM(L502:L509)</f>
        <v>0</v>
      </c>
      <c r="M501" s="158">
        <f>SUM(M502:M509)</f>
        <v>0</v>
      </c>
      <c r="N501" s="158">
        <f>SUM(N502:N509)</f>
        <v>0</v>
      </c>
      <c r="O501" s="110"/>
      <c r="Q501" s="101"/>
      <c r="R501" s="101"/>
      <c r="S501" s="101"/>
      <c r="T501" s="101"/>
      <c r="U501" s="101"/>
      <c r="V501" s="187"/>
      <c r="W501" s="415"/>
      <c r="X501" s="498"/>
    </row>
    <row r="502" spans="1:29" x14ac:dyDescent="0.2">
      <c r="A502" s="12">
        <v>7100</v>
      </c>
      <c r="B502" s="9" t="s">
        <v>226</v>
      </c>
      <c r="C502" s="199"/>
      <c r="D502" s="156"/>
      <c r="E502" s="2"/>
      <c r="F502" s="197">
        <f>$G$19</f>
        <v>0</v>
      </c>
      <c r="G502" s="155" t="s">
        <v>198</v>
      </c>
      <c r="H502" s="4">
        <v>0</v>
      </c>
      <c r="I502" s="86"/>
      <c r="J502" s="96"/>
      <c r="K502" s="95"/>
      <c r="L502" s="95">
        <f t="shared" ref="L502:L507" si="80">F502*H502</f>
        <v>0</v>
      </c>
      <c r="M502" s="92">
        <f t="shared" ref="M502:M508" si="81">K502+L502</f>
        <v>0</v>
      </c>
      <c r="N502" s="92"/>
      <c r="Q502" s="101"/>
      <c r="R502" s="101"/>
      <c r="S502" s="101"/>
      <c r="T502" s="101"/>
      <c r="U502" s="101"/>
      <c r="V502" s="187"/>
      <c r="W502" s="415"/>
      <c r="X502" s="506" t="s">
        <v>602</v>
      </c>
      <c r="Y502" s="525"/>
      <c r="Z502" s="510"/>
      <c r="AA502" s="190"/>
      <c r="AB502" s="190"/>
      <c r="AC502" s="510"/>
    </row>
    <row r="503" spans="1:29" x14ac:dyDescent="0.2">
      <c r="A503" s="12">
        <f t="shared" ref="A503:A508" si="82">A502+1</f>
        <v>7101</v>
      </c>
      <c r="B503" s="9" t="s">
        <v>225</v>
      </c>
      <c r="C503" s="199"/>
      <c r="D503" s="156"/>
      <c r="E503" s="2"/>
      <c r="F503" s="155"/>
      <c r="G503" s="155" t="s">
        <v>130</v>
      </c>
      <c r="H503" s="4">
        <v>0</v>
      </c>
      <c r="I503" s="86"/>
      <c r="J503" s="96"/>
      <c r="K503" s="95"/>
      <c r="L503" s="95">
        <f t="shared" si="80"/>
        <v>0</v>
      </c>
      <c r="M503" s="92">
        <f t="shared" si="81"/>
        <v>0</v>
      </c>
      <c r="N503" s="92"/>
      <c r="Q503" s="101"/>
      <c r="R503" s="101"/>
      <c r="S503" s="101"/>
      <c r="T503" s="101"/>
      <c r="U503" s="101"/>
      <c r="V503" s="187"/>
      <c r="W503" s="415"/>
      <c r="X503" s="498"/>
    </row>
    <row r="504" spans="1:29" x14ac:dyDescent="0.2">
      <c r="A504" s="12">
        <f t="shared" si="82"/>
        <v>7102</v>
      </c>
      <c r="B504" s="9" t="s">
        <v>224</v>
      </c>
      <c r="C504" s="199"/>
      <c r="D504" s="156"/>
      <c r="E504" s="2"/>
      <c r="F504" s="155"/>
      <c r="G504" s="155" t="s">
        <v>130</v>
      </c>
      <c r="H504" s="4">
        <v>0</v>
      </c>
      <c r="I504" s="86"/>
      <c r="J504" s="96"/>
      <c r="K504" s="95"/>
      <c r="L504" s="95">
        <f t="shared" si="80"/>
        <v>0</v>
      </c>
      <c r="M504" s="92">
        <f t="shared" si="81"/>
        <v>0</v>
      </c>
      <c r="N504" s="92"/>
      <c r="Q504" s="101"/>
      <c r="R504" s="101"/>
      <c r="S504" s="101"/>
      <c r="T504" s="101"/>
      <c r="U504" s="101"/>
      <c r="V504" s="187"/>
      <c r="W504" s="415"/>
      <c r="X504" s="498"/>
    </row>
    <row r="505" spans="1:29" x14ac:dyDescent="0.2">
      <c r="A505" s="12">
        <f t="shared" si="82"/>
        <v>7103</v>
      </c>
      <c r="B505" s="9" t="s">
        <v>223</v>
      </c>
      <c r="C505" s="2"/>
      <c r="D505" s="156"/>
      <c r="E505" s="2"/>
      <c r="F505" s="155"/>
      <c r="G505" s="155" t="s">
        <v>130</v>
      </c>
      <c r="H505" s="4">
        <v>0</v>
      </c>
      <c r="I505" s="86"/>
      <c r="J505" s="96"/>
      <c r="K505" s="95"/>
      <c r="L505" s="95">
        <f t="shared" si="80"/>
        <v>0</v>
      </c>
      <c r="M505" s="92">
        <f t="shared" si="81"/>
        <v>0</v>
      </c>
      <c r="N505" s="92"/>
      <c r="Q505" s="101"/>
      <c r="R505" s="101"/>
      <c r="S505" s="101"/>
      <c r="T505" s="101"/>
      <c r="U505" s="101"/>
      <c r="V505" s="187"/>
      <c r="W505" s="415"/>
      <c r="X505" s="498"/>
    </row>
    <row r="506" spans="1:29" x14ac:dyDescent="0.2">
      <c r="A506" s="12">
        <f t="shared" si="82"/>
        <v>7104</v>
      </c>
      <c r="B506" s="9" t="s">
        <v>222</v>
      </c>
      <c r="C506" s="2"/>
      <c r="D506" s="156"/>
      <c r="E506" s="2"/>
      <c r="F506" s="197">
        <f>$G$19</f>
        <v>0</v>
      </c>
      <c r="G506" s="155" t="s">
        <v>198</v>
      </c>
      <c r="H506" s="4">
        <v>0</v>
      </c>
      <c r="I506" s="86"/>
      <c r="J506" s="96"/>
      <c r="K506" s="95"/>
      <c r="L506" s="95">
        <f t="shared" si="80"/>
        <v>0</v>
      </c>
      <c r="M506" s="92">
        <f t="shared" si="81"/>
        <v>0</v>
      </c>
      <c r="N506" s="92"/>
      <c r="Q506" s="101"/>
      <c r="R506" s="101"/>
      <c r="S506" s="101"/>
      <c r="T506" s="101"/>
      <c r="U506" s="101"/>
      <c r="V506" s="187"/>
      <c r="W506" s="415"/>
      <c r="X506" s="498"/>
    </row>
    <row r="507" spans="1:29" x14ac:dyDescent="0.2">
      <c r="A507" s="12">
        <f t="shared" si="82"/>
        <v>7105</v>
      </c>
      <c r="B507" s="9" t="s">
        <v>121</v>
      </c>
      <c r="C507" s="2"/>
      <c r="D507" s="156"/>
      <c r="E507" s="2"/>
      <c r="F507" s="197">
        <f>$G$19</f>
        <v>0</v>
      </c>
      <c r="G507" s="155" t="s">
        <v>198</v>
      </c>
      <c r="H507" s="4">
        <v>0</v>
      </c>
      <c r="I507" s="86"/>
      <c r="J507" s="96"/>
      <c r="K507" s="95"/>
      <c r="L507" s="95">
        <f t="shared" si="80"/>
        <v>0</v>
      </c>
      <c r="M507" s="92">
        <f t="shared" si="81"/>
        <v>0</v>
      </c>
      <c r="N507" s="92"/>
      <c r="Q507" s="101"/>
      <c r="R507" s="101"/>
      <c r="S507" s="101"/>
      <c r="T507" s="101"/>
      <c r="U507" s="101"/>
      <c r="V507" s="187"/>
      <c r="W507" s="415"/>
      <c r="X507" s="498"/>
    </row>
    <row r="508" spans="1:29" x14ac:dyDescent="0.2">
      <c r="A508" s="12">
        <f t="shared" si="82"/>
        <v>7106</v>
      </c>
      <c r="C508" s="2"/>
      <c r="D508" s="156"/>
      <c r="E508" s="2"/>
      <c r="F508" s="155"/>
      <c r="G508" s="170"/>
      <c r="H508" s="4"/>
      <c r="I508" s="86"/>
      <c r="J508" s="96"/>
      <c r="K508" s="95"/>
      <c r="L508" s="95"/>
      <c r="M508" s="92">
        <f t="shared" si="81"/>
        <v>0</v>
      </c>
      <c r="N508" s="92"/>
      <c r="Q508" s="101"/>
      <c r="R508" s="101"/>
      <c r="S508" s="101"/>
      <c r="T508" s="101"/>
      <c r="U508" s="101"/>
      <c r="V508" s="187"/>
      <c r="W508" s="415"/>
      <c r="X508" s="498"/>
    </row>
    <row r="509" spans="1:29" x14ac:dyDescent="0.2">
      <c r="C509" s="2"/>
      <c r="D509" s="156"/>
      <c r="E509" s="2"/>
      <c r="F509" s="163"/>
      <c r="G509" s="170"/>
      <c r="H509" s="4"/>
      <c r="I509" s="86"/>
      <c r="J509" s="94"/>
      <c r="K509" s="93"/>
      <c r="L509" s="93"/>
      <c r="M509" s="92"/>
      <c r="N509" s="92"/>
      <c r="Q509" s="101"/>
      <c r="R509" s="101"/>
      <c r="S509" s="101"/>
      <c r="T509" s="101"/>
      <c r="U509" s="101"/>
      <c r="V509" s="187"/>
      <c r="W509" s="415"/>
      <c r="X509" s="498"/>
    </row>
    <row r="510" spans="1:29" x14ac:dyDescent="0.2">
      <c r="A510" s="107"/>
      <c r="B510" s="106" t="s">
        <v>221</v>
      </c>
      <c r="C510" s="49"/>
      <c r="D510" s="82"/>
      <c r="E510" s="49"/>
      <c r="F510" s="130"/>
      <c r="G510" s="47"/>
      <c r="H510" s="105"/>
      <c r="I510" s="105" t="s">
        <v>79</v>
      </c>
      <c r="J510" s="104"/>
      <c r="K510" s="103">
        <f>SUM(K511:K517)</f>
        <v>0</v>
      </c>
      <c r="L510" s="103">
        <f>SUM(L511:L517)</f>
        <v>0</v>
      </c>
      <c r="M510" s="158">
        <f>SUM(M511:M517)</f>
        <v>0</v>
      </c>
      <c r="N510" s="158">
        <f>SUM(N511:N517)</f>
        <v>0</v>
      </c>
      <c r="O510" s="110"/>
      <c r="Q510" s="101"/>
      <c r="R510" s="101"/>
      <c r="S510" s="101"/>
      <c r="T510" s="101"/>
      <c r="U510" s="101"/>
      <c r="V510" s="187"/>
      <c r="W510" s="415"/>
      <c r="X510" s="498"/>
    </row>
    <row r="511" spans="1:29" x14ac:dyDescent="0.2">
      <c r="A511" s="12">
        <v>7200</v>
      </c>
      <c r="B511" s="9" t="s">
        <v>220</v>
      </c>
      <c r="C511" s="18"/>
      <c r="D511" s="23"/>
      <c r="E511" s="18"/>
      <c r="F511" s="197">
        <f>$G$19</f>
        <v>0</v>
      </c>
      <c r="G511" s="155" t="s">
        <v>198</v>
      </c>
      <c r="H511" s="5">
        <v>0</v>
      </c>
      <c r="I511" s="86"/>
      <c r="J511" s="96"/>
      <c r="K511" s="95"/>
      <c r="L511" s="95">
        <f>F511*H511</f>
        <v>0</v>
      </c>
      <c r="M511" s="92">
        <f t="shared" ref="M511:M516" si="83">K511+L511</f>
        <v>0</v>
      </c>
      <c r="N511" s="92"/>
      <c r="Q511" s="101"/>
      <c r="R511" s="101"/>
      <c r="S511" s="101"/>
      <c r="T511" s="101"/>
      <c r="U511" s="101"/>
      <c r="V511" s="187"/>
      <c r="W511" s="415"/>
      <c r="X511" s="506" t="s">
        <v>602</v>
      </c>
      <c r="Y511" s="525"/>
      <c r="Z511" s="510"/>
      <c r="AA511" s="190"/>
      <c r="AB511" s="190"/>
      <c r="AC511" s="510"/>
    </row>
    <row r="512" spans="1:29" x14ac:dyDescent="0.2">
      <c r="A512" s="12">
        <v>7201</v>
      </c>
      <c r="B512" s="9" t="s">
        <v>219</v>
      </c>
      <c r="C512" s="18"/>
      <c r="D512" s="23"/>
      <c r="E512" s="18"/>
      <c r="F512" s="197">
        <f>$G$19</f>
        <v>0</v>
      </c>
      <c r="G512" s="155" t="s">
        <v>198</v>
      </c>
      <c r="H512" s="5">
        <v>0</v>
      </c>
      <c r="I512" s="86"/>
      <c r="J512" s="96"/>
      <c r="K512" s="95"/>
      <c r="L512" s="95">
        <f>F512*H512</f>
        <v>0</v>
      </c>
      <c r="M512" s="92">
        <f t="shared" si="83"/>
        <v>0</v>
      </c>
      <c r="N512" s="92"/>
      <c r="Q512" s="101"/>
      <c r="R512" s="101"/>
      <c r="S512" s="101"/>
      <c r="T512" s="101"/>
      <c r="U512" s="101"/>
      <c r="V512" s="187"/>
      <c r="W512" s="415"/>
      <c r="X512" s="498"/>
    </row>
    <row r="513" spans="1:29" x14ac:dyDescent="0.2">
      <c r="A513" s="12">
        <v>7202</v>
      </c>
      <c r="B513" s="9" t="s">
        <v>218</v>
      </c>
      <c r="C513" s="18"/>
      <c r="D513" s="23"/>
      <c r="E513" s="18"/>
      <c r="F513" s="197">
        <f>$G$19</f>
        <v>0</v>
      </c>
      <c r="G513" s="155" t="s">
        <v>198</v>
      </c>
      <c r="H513" s="5">
        <v>0</v>
      </c>
      <c r="I513" s="86"/>
      <c r="J513" s="96"/>
      <c r="K513" s="95"/>
      <c r="L513" s="95">
        <f>F513*H513</f>
        <v>0</v>
      </c>
      <c r="M513" s="92">
        <f t="shared" si="83"/>
        <v>0</v>
      </c>
      <c r="N513" s="92"/>
      <c r="Q513" s="101"/>
      <c r="R513" s="101"/>
      <c r="S513" s="101"/>
      <c r="T513" s="101"/>
      <c r="U513" s="101"/>
      <c r="V513" s="187"/>
      <c r="W513" s="415"/>
      <c r="X513" s="498"/>
    </row>
    <row r="514" spans="1:29" x14ac:dyDescent="0.2">
      <c r="A514" s="12">
        <v>7203</v>
      </c>
      <c r="B514" s="9" t="s">
        <v>217</v>
      </c>
      <c r="C514" s="18"/>
      <c r="D514" s="23"/>
      <c r="E514" s="18"/>
      <c r="F514" s="198">
        <v>0</v>
      </c>
      <c r="G514" s="155" t="s">
        <v>130</v>
      </c>
      <c r="H514" s="5">
        <v>0</v>
      </c>
      <c r="I514" s="86"/>
      <c r="J514" s="96"/>
      <c r="K514" s="95"/>
      <c r="L514" s="95">
        <f>F514*H514</f>
        <v>0</v>
      </c>
      <c r="M514" s="92">
        <f t="shared" si="83"/>
        <v>0</v>
      </c>
      <c r="N514" s="92"/>
      <c r="Q514" s="101"/>
      <c r="R514" s="101"/>
      <c r="S514" s="101"/>
      <c r="T514" s="101"/>
      <c r="U514" s="101"/>
      <c r="V514" s="187"/>
      <c r="W514" s="415"/>
      <c r="X514" s="498"/>
    </row>
    <row r="515" spans="1:29" x14ac:dyDescent="0.2">
      <c r="A515" s="12">
        <v>7204</v>
      </c>
      <c r="B515" s="9" t="s">
        <v>121</v>
      </c>
      <c r="C515" s="18"/>
      <c r="D515" s="23"/>
      <c r="E515" s="18"/>
      <c r="F515" s="197">
        <f>$G$19</f>
        <v>0</v>
      </c>
      <c r="G515" s="155" t="s">
        <v>198</v>
      </c>
      <c r="H515" s="5">
        <v>0</v>
      </c>
      <c r="I515" s="86"/>
      <c r="J515" s="96"/>
      <c r="K515" s="95"/>
      <c r="L515" s="95">
        <f>F515*H515</f>
        <v>0</v>
      </c>
      <c r="M515" s="92">
        <f t="shared" si="83"/>
        <v>0</v>
      </c>
      <c r="N515" s="92"/>
      <c r="Q515" s="101"/>
      <c r="R515" s="101"/>
      <c r="S515" s="101"/>
      <c r="T515" s="101"/>
      <c r="U515" s="101"/>
      <c r="V515" s="187"/>
      <c r="W515" s="415"/>
      <c r="X515" s="498"/>
    </row>
    <row r="516" spans="1:29" x14ac:dyDescent="0.2">
      <c r="A516" s="12">
        <v>7205</v>
      </c>
      <c r="C516" s="18"/>
      <c r="D516" s="23"/>
      <c r="E516" s="18"/>
      <c r="F516" s="24"/>
      <c r="G516" s="170"/>
      <c r="H516" s="5"/>
      <c r="I516" s="86"/>
      <c r="J516" s="96"/>
      <c r="K516" s="95"/>
      <c r="L516" s="95"/>
      <c r="M516" s="92">
        <f t="shared" si="83"/>
        <v>0</v>
      </c>
      <c r="N516" s="92"/>
      <c r="Q516" s="101"/>
      <c r="R516" s="101"/>
      <c r="S516" s="101"/>
      <c r="T516" s="101"/>
      <c r="U516" s="101"/>
      <c r="V516" s="187"/>
      <c r="W516" s="415"/>
      <c r="X516" s="498"/>
    </row>
    <row r="517" spans="1:29" x14ac:dyDescent="0.2">
      <c r="C517" s="18"/>
      <c r="D517" s="23"/>
      <c r="E517" s="18"/>
      <c r="F517" s="24"/>
      <c r="G517" s="170"/>
      <c r="H517" s="5"/>
      <c r="I517" s="86"/>
      <c r="J517" s="94"/>
      <c r="K517" s="196"/>
      <c r="L517" s="196"/>
      <c r="M517" s="195"/>
      <c r="N517" s="108"/>
      <c r="Q517" s="101"/>
      <c r="R517" s="101"/>
      <c r="S517" s="101"/>
      <c r="T517" s="101"/>
      <c r="U517" s="101"/>
      <c r="V517" s="187"/>
      <c r="W517" s="415"/>
      <c r="X517" s="498"/>
    </row>
    <row r="518" spans="1:29" x14ac:dyDescent="0.2">
      <c r="A518" s="107"/>
      <c r="B518" s="106" t="s">
        <v>216</v>
      </c>
      <c r="C518" s="49"/>
      <c r="D518" s="82"/>
      <c r="E518" s="49"/>
      <c r="F518" s="130"/>
      <c r="G518" s="193"/>
      <c r="H518" s="105"/>
      <c r="I518" s="105" t="s">
        <v>79</v>
      </c>
      <c r="J518" s="104"/>
      <c r="K518" s="103">
        <f>SUM(K519:K525)</f>
        <v>0</v>
      </c>
      <c r="L518" s="103">
        <f>SUM(L519:L525)</f>
        <v>0</v>
      </c>
      <c r="M518" s="192">
        <f>SUM(M519:M525)</f>
        <v>0</v>
      </c>
      <c r="N518" s="192">
        <f>SUM(N519:N525)</f>
        <v>0</v>
      </c>
      <c r="Q518" s="101"/>
      <c r="R518" s="101"/>
      <c r="S518" s="101"/>
      <c r="T518" s="101"/>
      <c r="U518" s="101"/>
      <c r="V518" s="187"/>
      <c r="W518" s="415"/>
      <c r="X518" s="498"/>
    </row>
    <row r="519" spans="1:29" x14ac:dyDescent="0.2">
      <c r="A519" s="12">
        <v>7300</v>
      </c>
      <c r="B519" s="9" t="s">
        <v>215</v>
      </c>
      <c r="C519" s="18"/>
      <c r="D519" s="23"/>
      <c r="E519" s="18"/>
      <c r="F519" s="194">
        <f>$G$19</f>
        <v>0</v>
      </c>
      <c r="G519" s="155" t="s">
        <v>198</v>
      </c>
      <c r="H519" s="5">
        <v>0</v>
      </c>
      <c r="I519" s="86"/>
      <c r="J519" s="96"/>
      <c r="K519" s="95"/>
      <c r="L519" s="95">
        <f>F519*H519</f>
        <v>0</v>
      </c>
      <c r="M519" s="92">
        <f t="shared" ref="M519:M524" si="84">K519+L519</f>
        <v>0</v>
      </c>
      <c r="N519" s="92"/>
      <c r="Q519" s="101"/>
      <c r="R519" s="101"/>
      <c r="S519" s="101"/>
      <c r="T519" s="101"/>
      <c r="U519" s="101"/>
      <c r="V519" s="187"/>
      <c r="W519" s="415"/>
      <c r="X519" s="506" t="s">
        <v>602</v>
      </c>
      <c r="Y519" s="525"/>
      <c r="Z519" s="510"/>
      <c r="AA519" s="190"/>
      <c r="AB519" s="190"/>
      <c r="AC519" s="510"/>
    </row>
    <row r="520" spans="1:29" x14ac:dyDescent="0.2">
      <c r="A520" s="12">
        <f>A519+1</f>
        <v>7301</v>
      </c>
      <c r="B520" s="9" t="s">
        <v>214</v>
      </c>
      <c r="C520" s="18"/>
      <c r="D520" s="23"/>
      <c r="E520" s="18"/>
      <c r="F520" s="24"/>
      <c r="G520" s="155" t="s">
        <v>130</v>
      </c>
      <c r="H520" s="5">
        <v>0</v>
      </c>
      <c r="I520" s="86"/>
      <c r="J520" s="96"/>
      <c r="K520" s="95"/>
      <c r="L520" s="95">
        <f>F520*H520</f>
        <v>0</v>
      </c>
      <c r="M520" s="92">
        <f t="shared" si="84"/>
        <v>0</v>
      </c>
      <c r="N520" s="92"/>
      <c r="Q520" s="101"/>
      <c r="R520" s="101"/>
      <c r="S520" s="101"/>
      <c r="T520" s="101"/>
      <c r="U520" s="101"/>
      <c r="V520" s="187"/>
      <c r="W520" s="415"/>
      <c r="X520" s="498"/>
    </row>
    <row r="521" spans="1:29" x14ac:dyDescent="0.2">
      <c r="A521" s="12">
        <f>A520+1</f>
        <v>7302</v>
      </c>
      <c r="B521" s="9" t="s">
        <v>213</v>
      </c>
      <c r="C521" s="18"/>
      <c r="D521" s="23"/>
      <c r="E521" s="18"/>
      <c r="F521" s="194">
        <f>$G$19</f>
        <v>0</v>
      </c>
      <c r="G521" s="155" t="s">
        <v>198</v>
      </c>
      <c r="H521" s="5">
        <v>0</v>
      </c>
      <c r="I521" s="86"/>
      <c r="J521" s="96"/>
      <c r="K521" s="95"/>
      <c r="L521" s="95">
        <f>F521*H521</f>
        <v>0</v>
      </c>
      <c r="M521" s="92">
        <f t="shared" si="84"/>
        <v>0</v>
      </c>
      <c r="N521" s="92"/>
      <c r="Q521" s="101"/>
      <c r="R521" s="101"/>
      <c r="S521" s="101"/>
      <c r="T521" s="101"/>
      <c r="U521" s="101"/>
      <c r="V521" s="187"/>
      <c r="W521" s="415"/>
      <c r="X521" s="498"/>
    </row>
    <row r="522" spans="1:29" x14ac:dyDescent="0.2">
      <c r="A522" s="12">
        <f>A521+1</f>
        <v>7303</v>
      </c>
      <c r="B522" s="9" t="s">
        <v>212</v>
      </c>
      <c r="C522" s="18"/>
      <c r="D522" s="23"/>
      <c r="E522" s="18"/>
      <c r="F522" s="194">
        <f>$G$19</f>
        <v>0</v>
      </c>
      <c r="G522" s="155" t="s">
        <v>198</v>
      </c>
      <c r="H522" s="5">
        <v>0</v>
      </c>
      <c r="I522" s="86"/>
      <c r="J522" s="96"/>
      <c r="K522" s="95"/>
      <c r="L522" s="95">
        <f>F522*H522</f>
        <v>0</v>
      </c>
      <c r="M522" s="92">
        <f t="shared" si="84"/>
        <v>0</v>
      </c>
      <c r="N522" s="92"/>
      <c r="Q522" s="101"/>
      <c r="R522" s="101"/>
      <c r="S522" s="101"/>
      <c r="T522" s="101"/>
      <c r="U522" s="101"/>
      <c r="V522" s="187"/>
      <c r="W522" s="415"/>
      <c r="X522" s="498"/>
    </row>
    <row r="523" spans="1:29" x14ac:dyDescent="0.2">
      <c r="A523" s="12">
        <f>A522+1</f>
        <v>7304</v>
      </c>
      <c r="B523" s="9" t="s">
        <v>121</v>
      </c>
      <c r="C523" s="18"/>
      <c r="D523" s="23"/>
      <c r="E523" s="18"/>
      <c r="F523" s="194">
        <f>$G$19</f>
        <v>0</v>
      </c>
      <c r="G523" s="155" t="s">
        <v>198</v>
      </c>
      <c r="H523" s="5">
        <v>0</v>
      </c>
      <c r="I523" s="164"/>
      <c r="J523" s="96"/>
      <c r="K523" s="95"/>
      <c r="L523" s="95">
        <f>F523*H523</f>
        <v>0</v>
      </c>
      <c r="M523" s="92">
        <f t="shared" si="84"/>
        <v>0</v>
      </c>
      <c r="N523" s="92"/>
      <c r="Q523" s="101"/>
      <c r="R523" s="101"/>
      <c r="S523" s="101"/>
      <c r="T523" s="101"/>
      <c r="U523" s="101"/>
      <c r="V523" s="187"/>
      <c r="W523" s="415"/>
      <c r="X523" s="498"/>
    </row>
    <row r="524" spans="1:29" x14ac:dyDescent="0.2">
      <c r="A524" s="12">
        <f>A523+1</f>
        <v>7305</v>
      </c>
      <c r="C524" s="18"/>
      <c r="D524" s="23"/>
      <c r="E524" s="18"/>
      <c r="F524" s="24"/>
      <c r="G524" s="170"/>
      <c r="H524" s="5"/>
      <c r="I524" s="86"/>
      <c r="J524" s="96"/>
      <c r="K524" s="95"/>
      <c r="L524" s="95"/>
      <c r="M524" s="92">
        <f t="shared" si="84"/>
        <v>0</v>
      </c>
      <c r="N524" s="92"/>
      <c r="Q524" s="101"/>
      <c r="R524" s="101"/>
      <c r="S524" s="101"/>
      <c r="T524" s="101"/>
      <c r="U524" s="101"/>
      <c r="V524" s="187"/>
      <c r="W524" s="415"/>
      <c r="X524" s="498"/>
    </row>
    <row r="525" spans="1:29" x14ac:dyDescent="0.2">
      <c r="C525" s="18"/>
      <c r="D525" s="23"/>
      <c r="E525" s="18"/>
      <c r="F525" s="24"/>
      <c r="G525" s="170"/>
      <c r="H525" s="5"/>
      <c r="I525" s="86"/>
      <c r="J525" s="94"/>
      <c r="K525" s="93"/>
      <c r="L525" s="93"/>
      <c r="M525" s="92"/>
      <c r="N525" s="92"/>
      <c r="Q525" s="101"/>
      <c r="R525" s="101"/>
      <c r="S525" s="101"/>
      <c r="T525" s="101"/>
      <c r="U525" s="101"/>
      <c r="V525" s="187"/>
      <c r="W525" s="415"/>
      <c r="X525" s="498"/>
    </row>
    <row r="526" spans="1:29" x14ac:dyDescent="0.2">
      <c r="B526" s="106" t="s">
        <v>211</v>
      </c>
      <c r="C526" s="49"/>
      <c r="D526" s="82"/>
      <c r="E526" s="49"/>
      <c r="F526" s="130"/>
      <c r="G526" s="193"/>
      <c r="H526" s="105"/>
      <c r="I526" s="105" t="s">
        <v>79</v>
      </c>
      <c r="J526" s="104"/>
      <c r="K526" s="103">
        <f>SUM(K527:K533)</f>
        <v>0</v>
      </c>
      <c r="L526" s="103">
        <f>SUM(L527:L533)</f>
        <v>0</v>
      </c>
      <c r="M526" s="158">
        <f>SUM(M527:M533)</f>
        <v>0</v>
      </c>
      <c r="N526" s="158">
        <f>SUM(N527:N533)</f>
        <v>0</v>
      </c>
      <c r="O526" s="110"/>
      <c r="Q526" s="101"/>
      <c r="R526" s="101"/>
      <c r="S526" s="101"/>
      <c r="T526" s="101"/>
      <c r="U526" s="101"/>
      <c r="V526" s="187"/>
      <c r="W526" s="415"/>
      <c r="X526" s="498"/>
    </row>
    <row r="527" spans="1:29" x14ac:dyDescent="0.2">
      <c r="A527" s="12">
        <v>7400</v>
      </c>
      <c r="B527" s="9" t="s">
        <v>210</v>
      </c>
      <c r="C527" s="18"/>
      <c r="D527" s="23"/>
      <c r="E527" s="18"/>
      <c r="F527" s="194">
        <f>$G$19</f>
        <v>0</v>
      </c>
      <c r="G527" s="155" t="s">
        <v>198</v>
      </c>
      <c r="H527" s="5">
        <v>0</v>
      </c>
      <c r="I527" s="86"/>
      <c r="J527" s="96"/>
      <c r="K527" s="95"/>
      <c r="L527" s="95">
        <f>F527*H527</f>
        <v>0</v>
      </c>
      <c r="M527" s="92">
        <f t="shared" ref="M527:M532" si="85">K527+L527</f>
        <v>0</v>
      </c>
      <c r="N527" s="92"/>
      <c r="Q527" s="101"/>
      <c r="R527" s="101"/>
      <c r="S527" s="101"/>
      <c r="T527" s="101"/>
      <c r="U527" s="101"/>
      <c r="V527" s="187"/>
      <c r="W527" s="415"/>
      <c r="X527" s="506" t="s">
        <v>602</v>
      </c>
      <c r="Y527" s="525"/>
      <c r="Z527" s="510"/>
      <c r="AA527" s="190"/>
      <c r="AB527" s="190"/>
      <c r="AC527" s="510"/>
    </row>
    <row r="528" spans="1:29" x14ac:dyDescent="0.2">
      <c r="A528" s="12">
        <f>A527+1</f>
        <v>7401</v>
      </c>
      <c r="B528" s="9" t="s">
        <v>209</v>
      </c>
      <c r="C528" s="18"/>
      <c r="D528" s="23"/>
      <c r="E528" s="18"/>
      <c r="F528" s="24"/>
      <c r="G528" s="155" t="s">
        <v>130</v>
      </c>
      <c r="H528" s="5">
        <v>0</v>
      </c>
      <c r="I528" s="86"/>
      <c r="J528" s="96"/>
      <c r="K528" s="95"/>
      <c r="L528" s="95">
        <f>F528*H528</f>
        <v>0</v>
      </c>
      <c r="M528" s="92">
        <f t="shared" si="85"/>
        <v>0</v>
      </c>
      <c r="N528" s="92"/>
      <c r="Q528" s="101"/>
      <c r="R528" s="101"/>
      <c r="S528" s="101"/>
      <c r="T528" s="101"/>
      <c r="U528" s="101"/>
      <c r="V528" s="187"/>
      <c r="W528" s="415"/>
      <c r="X528" s="498"/>
    </row>
    <row r="529" spans="1:29" x14ac:dyDescent="0.2">
      <c r="A529" s="12">
        <f>A528+1</f>
        <v>7402</v>
      </c>
      <c r="B529" s="9" t="s">
        <v>208</v>
      </c>
      <c r="C529" s="18"/>
      <c r="D529" s="23"/>
      <c r="E529" s="18"/>
      <c r="F529" s="24"/>
      <c r="G529" s="155" t="s">
        <v>130</v>
      </c>
      <c r="H529" s="5">
        <v>0</v>
      </c>
      <c r="I529" s="86"/>
      <c r="J529" s="96"/>
      <c r="K529" s="95"/>
      <c r="L529" s="95">
        <f>F529*H529</f>
        <v>0</v>
      </c>
      <c r="M529" s="92">
        <f t="shared" si="85"/>
        <v>0</v>
      </c>
      <c r="N529" s="92"/>
      <c r="Q529" s="101"/>
      <c r="R529" s="101"/>
      <c r="S529" s="101"/>
      <c r="T529" s="101"/>
      <c r="U529" s="101"/>
      <c r="V529" s="187"/>
      <c r="W529" s="415"/>
      <c r="X529" s="498"/>
    </row>
    <row r="530" spans="1:29" x14ac:dyDescent="0.2">
      <c r="A530" s="12">
        <f>A529+1</f>
        <v>7403</v>
      </c>
      <c r="B530" s="9" t="s">
        <v>207</v>
      </c>
      <c r="C530" s="18"/>
      <c r="D530" s="23"/>
      <c r="E530" s="18"/>
      <c r="F530" s="24"/>
      <c r="G530" s="155" t="s">
        <v>130</v>
      </c>
      <c r="H530" s="5">
        <v>0</v>
      </c>
      <c r="I530" s="86"/>
      <c r="J530" s="96"/>
      <c r="K530" s="95"/>
      <c r="L530" s="95">
        <f>F530*H530</f>
        <v>0</v>
      </c>
      <c r="M530" s="92">
        <f t="shared" si="85"/>
        <v>0</v>
      </c>
      <c r="N530" s="92"/>
      <c r="Q530" s="101"/>
      <c r="R530" s="101"/>
      <c r="S530" s="101"/>
      <c r="T530" s="101"/>
      <c r="U530" s="101"/>
      <c r="V530" s="187"/>
      <c r="W530" s="415"/>
      <c r="X530" s="498"/>
    </row>
    <row r="531" spans="1:29" x14ac:dyDescent="0.2">
      <c r="A531" s="12">
        <f>A530+1</f>
        <v>7404</v>
      </c>
      <c r="B531" s="9" t="s">
        <v>121</v>
      </c>
      <c r="C531" s="18"/>
      <c r="D531" s="23"/>
      <c r="E531" s="18"/>
      <c r="F531" s="194">
        <f>$G$19</f>
        <v>0</v>
      </c>
      <c r="G531" s="155" t="s">
        <v>198</v>
      </c>
      <c r="H531" s="5">
        <v>0</v>
      </c>
      <c r="I531" s="86"/>
      <c r="J531" s="96"/>
      <c r="K531" s="95"/>
      <c r="L531" s="95">
        <f>F531*H531</f>
        <v>0</v>
      </c>
      <c r="M531" s="92">
        <f t="shared" si="85"/>
        <v>0</v>
      </c>
      <c r="N531" s="92"/>
      <c r="Q531" s="101"/>
      <c r="R531" s="101"/>
      <c r="S531" s="101"/>
      <c r="T531" s="101"/>
      <c r="U531" s="101"/>
      <c r="V531" s="187"/>
      <c r="W531" s="415"/>
      <c r="X531" s="498"/>
    </row>
    <row r="532" spans="1:29" x14ac:dyDescent="0.2">
      <c r="A532" s="12">
        <f>A531+1</f>
        <v>7405</v>
      </c>
      <c r="C532" s="18"/>
      <c r="D532" s="23"/>
      <c r="E532" s="18"/>
      <c r="F532" s="24"/>
      <c r="G532" s="170"/>
      <c r="H532" s="5"/>
      <c r="I532" s="86"/>
      <c r="J532" s="96"/>
      <c r="K532" s="95"/>
      <c r="L532" s="95"/>
      <c r="M532" s="92">
        <f t="shared" si="85"/>
        <v>0</v>
      </c>
      <c r="N532" s="92"/>
      <c r="Q532" s="101"/>
      <c r="R532" s="101"/>
      <c r="S532" s="101"/>
      <c r="T532" s="101"/>
      <c r="U532" s="101"/>
      <c r="V532" s="187"/>
      <c r="W532" s="415"/>
      <c r="X532" s="498"/>
    </row>
    <row r="533" spans="1:29" x14ac:dyDescent="0.2">
      <c r="C533" s="18"/>
      <c r="D533" s="23"/>
      <c r="E533" s="18"/>
      <c r="F533" s="24"/>
      <c r="G533" s="170"/>
      <c r="H533" s="5"/>
      <c r="I533" s="86"/>
      <c r="J533" s="94"/>
      <c r="K533" s="93"/>
      <c r="L533" s="93"/>
      <c r="M533" s="92"/>
      <c r="N533" s="92"/>
      <c r="Q533" s="101"/>
      <c r="R533" s="101"/>
      <c r="S533" s="101"/>
      <c r="T533" s="101"/>
      <c r="U533" s="101"/>
      <c r="V533" s="187"/>
      <c r="W533" s="415"/>
      <c r="X533" s="498"/>
    </row>
    <row r="534" spans="1:29" x14ac:dyDescent="0.2">
      <c r="B534" s="106" t="s">
        <v>206</v>
      </c>
      <c r="C534" s="49"/>
      <c r="D534" s="82"/>
      <c r="E534" s="49"/>
      <c r="F534" s="130"/>
      <c r="G534" s="193"/>
      <c r="H534" s="105"/>
      <c r="I534" s="105" t="s">
        <v>79</v>
      </c>
      <c r="J534" s="104"/>
      <c r="K534" s="103">
        <f>SUM(K535:K540)</f>
        <v>0</v>
      </c>
      <c r="L534" s="103">
        <f>SUM(L535:L540)</f>
        <v>0</v>
      </c>
      <c r="M534" s="158">
        <f>SUM(M535:M540)</f>
        <v>0</v>
      </c>
      <c r="N534" s="158">
        <f>SUM(N535:N541)</f>
        <v>0</v>
      </c>
      <c r="O534" s="110"/>
      <c r="Q534" s="101"/>
      <c r="R534" s="101"/>
      <c r="S534" s="101"/>
      <c r="T534" s="101"/>
      <c r="U534" s="101"/>
      <c r="V534" s="187"/>
      <c r="W534" s="415"/>
      <c r="X534" s="498"/>
    </row>
    <row r="535" spans="1:29" x14ac:dyDescent="0.2">
      <c r="A535" s="12">
        <v>7500</v>
      </c>
      <c r="B535" s="9" t="s">
        <v>205</v>
      </c>
      <c r="C535" s="18"/>
      <c r="D535" s="23"/>
      <c r="E535" s="18"/>
      <c r="F535" s="194">
        <f>$G$261</f>
        <v>0</v>
      </c>
      <c r="G535" s="155" t="s">
        <v>198</v>
      </c>
      <c r="H535" s="5">
        <v>0</v>
      </c>
      <c r="I535" s="86"/>
      <c r="J535" s="96"/>
      <c r="K535" s="95"/>
      <c r="L535" s="95">
        <f>F535*H535</f>
        <v>0</v>
      </c>
      <c r="M535" s="92">
        <f>K535+L535</f>
        <v>0</v>
      </c>
      <c r="N535" s="92"/>
      <c r="Q535" s="101"/>
      <c r="R535" s="101"/>
      <c r="S535" s="101"/>
      <c r="T535" s="101"/>
      <c r="U535" s="101"/>
      <c r="V535" s="187"/>
      <c r="W535" s="415"/>
      <c r="X535" s="506" t="s">
        <v>603</v>
      </c>
      <c r="Y535" s="525"/>
      <c r="Z535" s="510"/>
      <c r="AA535" s="190"/>
      <c r="AB535" s="190"/>
      <c r="AC535" s="510"/>
    </row>
    <row r="536" spans="1:29" x14ac:dyDescent="0.2">
      <c r="A536" s="12">
        <f>A535+1</f>
        <v>7501</v>
      </c>
      <c r="B536" s="9" t="s">
        <v>204</v>
      </c>
      <c r="C536" s="18"/>
      <c r="D536" s="23"/>
      <c r="E536" s="18"/>
      <c r="F536" s="26"/>
      <c r="G536" s="155" t="s">
        <v>198</v>
      </c>
      <c r="H536" s="5">
        <v>0</v>
      </c>
      <c r="I536" s="86"/>
      <c r="J536" s="96"/>
      <c r="K536" s="95"/>
      <c r="L536" s="95">
        <f>F536*H536</f>
        <v>0</v>
      </c>
      <c r="M536" s="92">
        <f>K536+L536</f>
        <v>0</v>
      </c>
      <c r="N536" s="92"/>
      <c r="Q536" s="101"/>
      <c r="R536" s="101"/>
      <c r="S536" s="101"/>
      <c r="T536" s="101"/>
      <c r="U536" s="101"/>
      <c r="V536" s="187"/>
      <c r="W536" s="415"/>
      <c r="X536" s="498"/>
    </row>
    <row r="537" spans="1:29" x14ac:dyDescent="0.2">
      <c r="A537" s="12">
        <f>A536+1</f>
        <v>7502</v>
      </c>
      <c r="B537" s="9" t="s">
        <v>203</v>
      </c>
      <c r="C537" s="18"/>
      <c r="D537" s="23"/>
      <c r="E537" s="18"/>
      <c r="F537" s="191">
        <v>0</v>
      </c>
      <c r="G537" s="155" t="s">
        <v>130</v>
      </c>
      <c r="H537" s="5">
        <v>0</v>
      </c>
      <c r="I537" s="86"/>
      <c r="J537" s="96"/>
      <c r="K537" s="95"/>
      <c r="L537" s="95">
        <f>F537*H537</f>
        <v>0</v>
      </c>
      <c r="M537" s="92">
        <f>K537+L537</f>
        <v>0</v>
      </c>
      <c r="N537" s="92"/>
      <c r="Q537" s="101"/>
      <c r="R537" s="101"/>
      <c r="S537" s="101"/>
      <c r="T537" s="101"/>
      <c r="U537" s="101"/>
      <c r="V537" s="187"/>
      <c r="W537" s="415"/>
      <c r="X537" s="498"/>
    </row>
    <row r="538" spans="1:29" x14ac:dyDescent="0.2">
      <c r="A538" s="12">
        <f>A537+1</f>
        <v>7503</v>
      </c>
      <c r="B538" s="9" t="s">
        <v>121</v>
      </c>
      <c r="C538" s="18"/>
      <c r="D538" s="23"/>
      <c r="E538" s="18"/>
      <c r="F538" s="194">
        <f>$F$535</f>
        <v>0</v>
      </c>
      <c r="G538" s="155" t="s">
        <v>198</v>
      </c>
      <c r="H538" s="5">
        <v>0</v>
      </c>
      <c r="I538" s="86"/>
      <c r="J538" s="96"/>
      <c r="K538" s="95"/>
      <c r="L538" s="95">
        <f>F538*H538</f>
        <v>0</v>
      </c>
      <c r="M538" s="92">
        <f>K538+L538</f>
        <v>0</v>
      </c>
      <c r="N538" s="92"/>
      <c r="Q538" s="101"/>
      <c r="R538" s="101"/>
      <c r="S538" s="101"/>
      <c r="T538" s="101"/>
      <c r="U538" s="101"/>
      <c r="V538" s="187"/>
      <c r="W538" s="415"/>
      <c r="X538" s="498"/>
    </row>
    <row r="539" spans="1:29" x14ac:dyDescent="0.2">
      <c r="A539" s="12">
        <f>A538+1</f>
        <v>7504</v>
      </c>
      <c r="C539" s="18"/>
      <c r="D539" s="23"/>
      <c r="E539" s="18"/>
      <c r="F539" s="191"/>
      <c r="G539" s="170"/>
      <c r="H539" s="5"/>
      <c r="I539" s="86"/>
      <c r="J539" s="96"/>
      <c r="K539" s="95"/>
      <c r="L539" s="95"/>
      <c r="M539" s="92">
        <f>K539+L539</f>
        <v>0</v>
      </c>
      <c r="N539" s="92"/>
      <c r="Q539" s="101"/>
      <c r="R539" s="101"/>
      <c r="S539" s="101"/>
      <c r="T539" s="101"/>
      <c r="U539" s="101"/>
      <c r="V539" s="187"/>
      <c r="W539" s="415"/>
      <c r="X539" s="498"/>
    </row>
    <row r="540" spans="1:29" x14ac:dyDescent="0.2">
      <c r="C540" s="18"/>
      <c r="D540" s="23"/>
      <c r="E540" s="18"/>
      <c r="F540" s="24"/>
      <c r="G540" s="170"/>
      <c r="H540" s="5"/>
      <c r="I540" s="86"/>
      <c r="J540" s="86"/>
      <c r="K540" s="93"/>
      <c r="L540" s="93"/>
      <c r="M540" s="95"/>
      <c r="N540" s="95"/>
      <c r="Q540" s="101"/>
      <c r="R540" s="101"/>
      <c r="S540" s="101"/>
      <c r="T540" s="101"/>
      <c r="U540" s="101"/>
      <c r="V540" s="187"/>
      <c r="W540" s="415"/>
      <c r="X540" s="498"/>
    </row>
    <row r="541" spans="1:29" x14ac:dyDescent="0.2">
      <c r="C541" s="18"/>
      <c r="D541" s="23"/>
      <c r="E541" s="18"/>
      <c r="F541" s="24"/>
      <c r="G541" s="170"/>
      <c r="H541" s="5"/>
      <c r="I541" s="86"/>
      <c r="J541" s="86"/>
      <c r="K541" s="168"/>
      <c r="L541" s="168"/>
      <c r="M541" s="108"/>
      <c r="N541" s="108"/>
      <c r="Q541" s="101"/>
      <c r="R541" s="101"/>
      <c r="S541" s="101"/>
      <c r="T541" s="101"/>
      <c r="U541" s="101"/>
      <c r="V541" s="187"/>
      <c r="W541" s="415"/>
      <c r="X541" s="498"/>
    </row>
    <row r="542" spans="1:29" x14ac:dyDescent="0.2">
      <c r="A542" s="107"/>
      <c r="B542" s="106" t="s">
        <v>202</v>
      </c>
      <c r="C542" s="49"/>
      <c r="D542" s="82"/>
      <c r="E542" s="49"/>
      <c r="F542" s="130"/>
      <c r="G542" s="193"/>
      <c r="H542" s="105"/>
      <c r="I542" s="105" t="s">
        <v>79</v>
      </c>
      <c r="J542" s="104"/>
      <c r="K542" s="103">
        <f>SUM(K543:K557)</f>
        <v>0</v>
      </c>
      <c r="L542" s="103">
        <f>SUM(L543:L557)</f>
        <v>0</v>
      </c>
      <c r="M542" s="192">
        <f>SUM(M543:M557)</f>
        <v>0</v>
      </c>
      <c r="N542" s="192">
        <f>SUM(N543:N557)</f>
        <v>0</v>
      </c>
      <c r="Q542" s="101"/>
      <c r="R542" s="101"/>
      <c r="S542" s="101"/>
      <c r="T542" s="101"/>
      <c r="U542" s="101"/>
      <c r="V542" s="187"/>
      <c r="W542" s="415"/>
      <c r="X542" s="498"/>
      <c r="AB542" s="5" t="s">
        <v>255</v>
      </c>
    </row>
    <row r="543" spans="1:29" x14ac:dyDescent="0.2">
      <c r="A543" s="12">
        <v>7600</v>
      </c>
      <c r="B543" s="9" t="s">
        <v>201</v>
      </c>
      <c r="C543" s="18"/>
      <c r="D543" s="23"/>
      <c r="E543" s="18"/>
      <c r="F543" s="17">
        <v>0</v>
      </c>
      <c r="G543" s="155" t="s">
        <v>200</v>
      </c>
      <c r="H543" s="5">
        <v>0</v>
      </c>
      <c r="I543" s="164"/>
      <c r="J543" s="96"/>
      <c r="K543" s="95"/>
      <c r="L543" s="95">
        <f t="shared" ref="L543:L551" si="86">F543*H543</f>
        <v>0</v>
      </c>
      <c r="M543" s="92">
        <f t="shared" ref="M543:M556" si="87">K543+L543</f>
        <v>0</v>
      </c>
      <c r="N543" s="92"/>
      <c r="Q543" s="9"/>
      <c r="R543" s="101"/>
      <c r="S543" s="101"/>
      <c r="T543" s="101"/>
      <c r="U543" s="101"/>
      <c r="V543" s="187"/>
      <c r="W543" s="415"/>
      <c r="X543" s="498"/>
    </row>
    <row r="544" spans="1:29" x14ac:dyDescent="0.2">
      <c r="A544" s="12">
        <f t="shared" ref="A544:A556" si="88">A543+1</f>
        <v>7601</v>
      </c>
      <c r="B544" s="9" t="s">
        <v>199</v>
      </c>
      <c r="C544" s="18"/>
      <c r="D544" s="23"/>
      <c r="E544" s="18"/>
      <c r="F544" s="191">
        <v>0</v>
      </c>
      <c r="G544" s="155" t="s">
        <v>198</v>
      </c>
      <c r="H544" s="5">
        <v>0</v>
      </c>
      <c r="I544" s="86"/>
      <c r="J544" s="96"/>
      <c r="K544" s="95"/>
      <c r="L544" s="95">
        <f t="shared" si="86"/>
        <v>0</v>
      </c>
      <c r="M544" s="92">
        <f t="shared" si="87"/>
        <v>0</v>
      </c>
      <c r="N544" s="92"/>
      <c r="Q544" s="9"/>
      <c r="R544" s="101"/>
      <c r="S544" s="101"/>
      <c r="T544" s="101"/>
      <c r="U544" s="101"/>
      <c r="V544" s="187"/>
      <c r="W544" s="415"/>
      <c r="X544" s="498"/>
    </row>
    <row r="545" spans="1:29" x14ac:dyDescent="0.2">
      <c r="A545" s="12">
        <f t="shared" si="88"/>
        <v>7602</v>
      </c>
      <c r="B545" s="9" t="s">
        <v>197</v>
      </c>
      <c r="C545" s="18"/>
      <c r="D545" s="23"/>
      <c r="E545" s="191" t="s">
        <v>190</v>
      </c>
      <c r="F545" s="24">
        <v>0</v>
      </c>
      <c r="G545" s="155" t="s">
        <v>130</v>
      </c>
      <c r="H545" s="5">
        <v>0</v>
      </c>
      <c r="I545" s="86"/>
      <c r="J545" s="96"/>
      <c r="K545" s="95"/>
      <c r="L545" s="95">
        <f t="shared" si="86"/>
        <v>0</v>
      </c>
      <c r="M545" s="92">
        <f t="shared" si="87"/>
        <v>0</v>
      </c>
      <c r="N545" s="92"/>
      <c r="Q545" s="9"/>
      <c r="R545" s="101"/>
      <c r="S545" s="101"/>
      <c r="T545" s="101"/>
      <c r="U545" s="101"/>
      <c r="V545" s="187"/>
      <c r="W545" s="415"/>
      <c r="X545" s="498"/>
    </row>
    <row r="546" spans="1:29" x14ac:dyDescent="0.2">
      <c r="A546" s="12">
        <f t="shared" si="88"/>
        <v>7603</v>
      </c>
      <c r="B546" s="9" t="s">
        <v>196</v>
      </c>
      <c r="C546" s="18"/>
      <c r="D546" s="23"/>
      <c r="E546" s="191" t="s">
        <v>190</v>
      </c>
      <c r="F546" s="191">
        <v>0</v>
      </c>
      <c r="G546" s="155" t="s">
        <v>130</v>
      </c>
      <c r="H546" s="5">
        <v>0</v>
      </c>
      <c r="I546" s="86"/>
      <c r="J546" s="96"/>
      <c r="K546" s="95"/>
      <c r="L546" s="95">
        <f t="shared" si="86"/>
        <v>0</v>
      </c>
      <c r="M546" s="92">
        <f t="shared" si="87"/>
        <v>0</v>
      </c>
      <c r="N546" s="92"/>
      <c r="Q546" s="9"/>
      <c r="R546" s="101"/>
      <c r="S546" s="101"/>
      <c r="T546" s="101"/>
      <c r="U546" s="101"/>
      <c r="V546" s="187"/>
      <c r="W546" s="415"/>
      <c r="X546" s="498"/>
    </row>
    <row r="547" spans="1:29" x14ac:dyDescent="0.2">
      <c r="A547" s="12">
        <f t="shared" si="88"/>
        <v>7604</v>
      </c>
      <c r="B547" s="9" t="s">
        <v>195</v>
      </c>
      <c r="C547" s="18"/>
      <c r="D547" s="23"/>
      <c r="E547" s="191" t="s">
        <v>190</v>
      </c>
      <c r="F547" s="191">
        <v>0</v>
      </c>
      <c r="G547" s="155" t="s">
        <v>130</v>
      </c>
      <c r="H547" s="5">
        <v>0</v>
      </c>
      <c r="I547" s="86"/>
      <c r="J547" s="96"/>
      <c r="K547" s="95"/>
      <c r="L547" s="95">
        <f t="shared" si="86"/>
        <v>0</v>
      </c>
      <c r="M547" s="92">
        <f t="shared" si="87"/>
        <v>0</v>
      </c>
      <c r="N547" s="92"/>
      <c r="Q547" s="9"/>
      <c r="R547" s="101"/>
      <c r="S547" s="101"/>
      <c r="T547" s="101"/>
      <c r="U547" s="101"/>
      <c r="V547" s="187"/>
      <c r="W547" s="415"/>
      <c r="X547" s="498"/>
    </row>
    <row r="548" spans="1:29" x14ac:dyDescent="0.2">
      <c r="A548" s="12">
        <f t="shared" si="88"/>
        <v>7605</v>
      </c>
      <c r="B548" s="9" t="s">
        <v>194</v>
      </c>
      <c r="C548" s="18"/>
      <c r="D548" s="23"/>
      <c r="E548" s="191" t="s">
        <v>190</v>
      </c>
      <c r="F548" s="24">
        <v>0</v>
      </c>
      <c r="G548" s="155" t="s">
        <v>130</v>
      </c>
      <c r="H548" s="5">
        <v>0</v>
      </c>
      <c r="I548" s="86"/>
      <c r="J548" s="96"/>
      <c r="K548" s="95"/>
      <c r="L548" s="95">
        <f t="shared" si="86"/>
        <v>0</v>
      </c>
      <c r="M548" s="92">
        <f t="shared" si="87"/>
        <v>0</v>
      </c>
      <c r="N548" s="92"/>
      <c r="Q548" s="9"/>
      <c r="R548" s="101"/>
      <c r="S548" s="101"/>
      <c r="T548" s="101"/>
      <c r="U548" s="101"/>
      <c r="V548" s="187"/>
      <c r="W548" s="415"/>
      <c r="X548" s="498"/>
    </row>
    <row r="549" spans="1:29" x14ac:dyDescent="0.2">
      <c r="A549" s="12">
        <f t="shared" si="88"/>
        <v>7606</v>
      </c>
      <c r="B549" s="9" t="s">
        <v>193</v>
      </c>
      <c r="C549" s="18"/>
      <c r="D549" s="23"/>
      <c r="E549" s="191" t="s">
        <v>190</v>
      </c>
      <c r="F549" s="24">
        <v>0</v>
      </c>
      <c r="G549" s="155" t="s">
        <v>130</v>
      </c>
      <c r="H549" s="5">
        <v>0</v>
      </c>
      <c r="I549" s="86"/>
      <c r="J549" s="96"/>
      <c r="K549" s="95"/>
      <c r="L549" s="95">
        <f t="shared" si="86"/>
        <v>0</v>
      </c>
      <c r="M549" s="92">
        <f t="shared" si="87"/>
        <v>0</v>
      </c>
      <c r="N549" s="92"/>
      <c r="Q549" s="9"/>
      <c r="R549" s="101"/>
      <c r="S549" s="101"/>
      <c r="T549" s="101"/>
      <c r="U549" s="101"/>
      <c r="V549" s="187"/>
      <c r="W549" s="415"/>
      <c r="X549" s="498"/>
    </row>
    <row r="550" spans="1:29" x14ac:dyDescent="0.2">
      <c r="A550" s="12">
        <f t="shared" si="88"/>
        <v>7607</v>
      </c>
      <c r="B550" s="9" t="s">
        <v>192</v>
      </c>
      <c r="C550" s="18"/>
      <c r="D550" s="23"/>
      <c r="E550" s="191" t="s">
        <v>190</v>
      </c>
      <c r="F550" s="24">
        <v>0</v>
      </c>
      <c r="G550" s="155" t="s">
        <v>130</v>
      </c>
      <c r="H550" s="5">
        <v>0</v>
      </c>
      <c r="I550" s="86"/>
      <c r="J550" s="96"/>
      <c r="K550" s="95"/>
      <c r="L550" s="95">
        <f t="shared" si="86"/>
        <v>0</v>
      </c>
      <c r="M550" s="92">
        <f t="shared" si="87"/>
        <v>0</v>
      </c>
      <c r="N550" s="92"/>
      <c r="Q550" s="9"/>
      <c r="R550" s="101"/>
      <c r="S550" s="101"/>
      <c r="T550" s="101"/>
      <c r="U550" s="101"/>
      <c r="V550" s="187"/>
      <c r="W550" s="415"/>
      <c r="X550" s="498"/>
    </row>
    <row r="551" spans="1:29" x14ac:dyDescent="0.2">
      <c r="A551" s="12">
        <f t="shared" si="88"/>
        <v>7608</v>
      </c>
      <c r="B551" s="9" t="s">
        <v>191</v>
      </c>
      <c r="C551" s="18"/>
      <c r="D551" s="23"/>
      <c r="E551" s="191" t="s">
        <v>190</v>
      </c>
      <c r="F551" s="24">
        <v>0</v>
      </c>
      <c r="G551" s="155" t="s">
        <v>130</v>
      </c>
      <c r="H551" s="5">
        <v>0</v>
      </c>
      <c r="I551" s="86"/>
      <c r="J551" s="96"/>
      <c r="K551" s="95"/>
      <c r="L551" s="95">
        <f t="shared" si="86"/>
        <v>0</v>
      </c>
      <c r="M551" s="92">
        <f t="shared" si="87"/>
        <v>0</v>
      </c>
      <c r="N551" s="92"/>
      <c r="Q551" s="9"/>
      <c r="R551" s="101"/>
      <c r="S551" s="101"/>
      <c r="T551" s="101"/>
      <c r="U551" s="101"/>
      <c r="V551" s="187"/>
      <c r="W551" s="415"/>
      <c r="X551" s="498"/>
    </row>
    <row r="552" spans="1:29" x14ac:dyDescent="0.2">
      <c r="A552" s="12">
        <f t="shared" si="88"/>
        <v>7609</v>
      </c>
      <c r="B552" s="9" t="s">
        <v>189</v>
      </c>
      <c r="C552" s="18"/>
      <c r="D552" s="23"/>
      <c r="E552" s="18"/>
      <c r="F552" s="24"/>
      <c r="G552" s="156"/>
      <c r="H552" s="5"/>
      <c r="I552" s="86"/>
      <c r="J552" s="96"/>
      <c r="K552" s="95"/>
      <c r="L552" s="95">
        <v>0</v>
      </c>
      <c r="M552" s="92">
        <f t="shared" si="87"/>
        <v>0</v>
      </c>
      <c r="N552" s="92"/>
      <c r="Q552" s="9"/>
      <c r="R552" s="101"/>
      <c r="S552" s="101"/>
      <c r="T552" s="101"/>
      <c r="U552" s="101"/>
      <c r="V552" s="187"/>
      <c r="W552" s="415"/>
      <c r="X552" s="498"/>
    </row>
    <row r="553" spans="1:29" x14ac:dyDescent="0.2">
      <c r="A553" s="12">
        <f t="shared" si="88"/>
        <v>7610</v>
      </c>
      <c r="B553" s="9" t="s">
        <v>188</v>
      </c>
      <c r="C553" s="18"/>
      <c r="D553" s="23"/>
      <c r="E553" s="18" t="s">
        <v>187</v>
      </c>
      <c r="F553" s="14">
        <v>0</v>
      </c>
      <c r="G553" s="156" t="s">
        <v>169</v>
      </c>
      <c r="H553" s="190">
        <v>0</v>
      </c>
      <c r="I553" s="86"/>
      <c r="J553" s="96"/>
      <c r="K553" s="95"/>
      <c r="L553" s="95">
        <f>ROUND((F553*H553)*2,1)/2</f>
        <v>0</v>
      </c>
      <c r="M553" s="92">
        <f t="shared" si="87"/>
        <v>0</v>
      </c>
      <c r="N553" s="92"/>
      <c r="Q553" s="9"/>
      <c r="R553" s="101"/>
      <c r="S553" s="101"/>
      <c r="T553" s="101"/>
      <c r="U553" s="101"/>
      <c r="V553" s="187"/>
      <c r="W553" s="415"/>
      <c r="X553" s="506" t="s">
        <v>604</v>
      </c>
      <c r="Y553" s="525"/>
      <c r="Z553" s="510"/>
      <c r="AA553" s="190"/>
      <c r="AB553" s="190"/>
      <c r="AC553" s="510"/>
    </row>
    <row r="554" spans="1:29" x14ac:dyDescent="0.2">
      <c r="A554" s="12">
        <f t="shared" si="88"/>
        <v>7611</v>
      </c>
      <c r="B554" s="9" t="s">
        <v>186</v>
      </c>
      <c r="C554" s="18"/>
      <c r="D554" s="23"/>
      <c r="E554" s="18"/>
      <c r="F554" s="24">
        <v>0</v>
      </c>
      <c r="G554" s="155" t="s">
        <v>130</v>
      </c>
      <c r="H554" s="5">
        <v>0</v>
      </c>
      <c r="I554" s="86"/>
      <c r="J554" s="96"/>
      <c r="K554" s="95"/>
      <c r="L554" s="95">
        <f>F554*H554</f>
        <v>0</v>
      </c>
      <c r="M554" s="92">
        <f t="shared" si="87"/>
        <v>0</v>
      </c>
      <c r="N554" s="92"/>
      <c r="Q554" s="9"/>
      <c r="R554" s="101"/>
      <c r="S554" s="101"/>
      <c r="T554" s="101"/>
      <c r="U554" s="101"/>
      <c r="V554" s="187"/>
      <c r="W554" s="415"/>
      <c r="X554" s="498"/>
    </row>
    <row r="555" spans="1:29" x14ac:dyDescent="0.2">
      <c r="A555" s="12">
        <f t="shared" si="88"/>
        <v>7612</v>
      </c>
      <c r="B555" s="9" t="s">
        <v>185</v>
      </c>
      <c r="C555" s="18"/>
      <c r="D555" s="23"/>
      <c r="E555" s="18"/>
      <c r="F555" s="24">
        <v>0</v>
      </c>
      <c r="G555" s="155" t="s">
        <v>130</v>
      </c>
      <c r="H555" s="5">
        <v>0</v>
      </c>
      <c r="I555" s="86"/>
      <c r="J555" s="96"/>
      <c r="K555" s="95"/>
      <c r="L555" s="95">
        <f>F555*H555</f>
        <v>0</v>
      </c>
      <c r="M555" s="92">
        <f t="shared" si="87"/>
        <v>0</v>
      </c>
      <c r="N555" s="92"/>
      <c r="Q555" s="9"/>
      <c r="R555" s="101"/>
      <c r="S555" s="101"/>
      <c r="T555" s="101"/>
      <c r="U555" s="101"/>
      <c r="V555" s="187"/>
      <c r="W555" s="415"/>
      <c r="X555" s="498"/>
    </row>
    <row r="556" spans="1:29" x14ac:dyDescent="0.2">
      <c r="A556" s="12">
        <f t="shared" si="88"/>
        <v>7613</v>
      </c>
      <c r="C556" s="18"/>
      <c r="D556" s="23"/>
      <c r="E556" s="18"/>
      <c r="F556" s="24"/>
      <c r="G556" s="23"/>
      <c r="H556" s="5"/>
      <c r="I556" s="86"/>
      <c r="J556" s="96"/>
      <c r="K556" s="95"/>
      <c r="L556" s="95"/>
      <c r="M556" s="92">
        <f t="shared" si="87"/>
        <v>0</v>
      </c>
      <c r="N556" s="92"/>
      <c r="Q556" s="101"/>
      <c r="R556" s="101"/>
      <c r="S556" s="101"/>
      <c r="T556" s="101"/>
      <c r="U556" s="101"/>
      <c r="V556" s="187"/>
      <c r="W556" s="415"/>
      <c r="X556" s="498"/>
    </row>
    <row r="557" spans="1:29" x14ac:dyDescent="0.2">
      <c r="C557" s="18"/>
      <c r="D557" s="23"/>
      <c r="E557" s="18"/>
      <c r="F557" s="24"/>
      <c r="G557" s="23"/>
      <c r="H557" s="5"/>
      <c r="I557" s="86"/>
      <c r="J557" s="96"/>
      <c r="K557" s="95"/>
      <c r="L557" s="95"/>
      <c r="M557" s="92"/>
      <c r="N557" s="92"/>
      <c r="Q557" s="101"/>
      <c r="R557" s="101"/>
      <c r="S557" s="101"/>
      <c r="T557" s="101"/>
      <c r="U557" s="101"/>
      <c r="V557" s="187"/>
      <c r="W557" s="415"/>
      <c r="X557" s="498"/>
    </row>
    <row r="558" spans="1:29" x14ac:dyDescent="0.2">
      <c r="A558" s="107"/>
      <c r="B558" s="106" t="s">
        <v>184</v>
      </c>
      <c r="C558" s="49"/>
      <c r="D558" s="82"/>
      <c r="E558" s="49"/>
      <c r="F558" s="130"/>
      <c r="G558" s="159"/>
      <c r="H558" s="105"/>
      <c r="I558" s="105" t="s">
        <v>79</v>
      </c>
      <c r="J558" s="104"/>
      <c r="K558" s="103">
        <f>SUM(K559:K565)</f>
        <v>0</v>
      </c>
      <c r="L558" s="103">
        <f>SUM(L559:L565)</f>
        <v>0</v>
      </c>
      <c r="M558" s="158">
        <f>SUM(M559:M565)</f>
        <v>0</v>
      </c>
      <c r="N558" s="158">
        <f>SUM(N559:N565)</f>
        <v>0</v>
      </c>
      <c r="O558" s="110"/>
      <c r="Q558" s="101"/>
      <c r="R558" s="101"/>
      <c r="S558" s="101"/>
      <c r="T558" s="101"/>
      <c r="U558" s="101"/>
      <c r="V558" s="187"/>
      <c r="W558" s="415"/>
      <c r="X558" s="498"/>
    </row>
    <row r="559" spans="1:29" x14ac:dyDescent="0.2">
      <c r="A559" s="12">
        <v>7700</v>
      </c>
      <c r="B559" s="9" t="s">
        <v>183</v>
      </c>
      <c r="C559" s="18"/>
      <c r="D559" s="23"/>
      <c r="E559" s="18"/>
      <c r="F559" s="24"/>
      <c r="G559" s="156"/>
      <c r="H559" s="5"/>
      <c r="J559" s="96"/>
      <c r="K559" s="95"/>
      <c r="L559" s="95">
        <v>0</v>
      </c>
      <c r="M559" s="92">
        <f>K559+L559</f>
        <v>0</v>
      </c>
      <c r="N559" s="92"/>
      <c r="X559" s="498"/>
    </row>
    <row r="560" spans="1:29" x14ac:dyDescent="0.2">
      <c r="A560" s="12">
        <f>A559+1</f>
        <v>7701</v>
      </c>
      <c r="B560" s="9" t="s">
        <v>182</v>
      </c>
      <c r="C560" s="18"/>
      <c r="D560" s="23"/>
      <c r="E560" s="18"/>
      <c r="F560" s="24"/>
      <c r="G560" s="156"/>
      <c r="H560" s="5"/>
      <c r="J560" s="96"/>
      <c r="K560" s="95"/>
      <c r="L560" s="95">
        <v>0</v>
      </c>
      <c r="M560" s="92">
        <f>K560+L560</f>
        <v>0</v>
      </c>
      <c r="N560" s="92"/>
      <c r="X560" s="498"/>
    </row>
    <row r="561" spans="1:29" x14ac:dyDescent="0.2">
      <c r="A561" s="12">
        <f>A560+1</f>
        <v>7702</v>
      </c>
      <c r="B561" s="9" t="s">
        <v>181</v>
      </c>
      <c r="C561" s="18"/>
      <c r="D561" s="23"/>
      <c r="E561" s="18"/>
      <c r="F561" s="24"/>
      <c r="G561" s="156"/>
      <c r="H561" s="5"/>
      <c r="I561" s="86"/>
      <c r="J561" s="96"/>
      <c r="K561" s="95"/>
      <c r="L561" s="95">
        <v>0</v>
      </c>
      <c r="M561" s="92">
        <f>K561+L561</f>
        <v>0</v>
      </c>
      <c r="N561" s="92"/>
      <c r="X561" s="498"/>
    </row>
    <row r="562" spans="1:29" x14ac:dyDescent="0.2">
      <c r="A562" s="12">
        <f>A561+1</f>
        <v>7703</v>
      </c>
      <c r="B562" s="9" t="s">
        <v>180</v>
      </c>
      <c r="C562" s="18"/>
      <c r="D562" s="23"/>
      <c r="E562" s="18"/>
      <c r="F562" s="24"/>
      <c r="G562" s="156"/>
      <c r="H562" s="5"/>
      <c r="I562" s="86"/>
      <c r="J562" s="96"/>
      <c r="K562" s="95"/>
      <c r="L562" s="95">
        <v>0</v>
      </c>
      <c r="M562" s="92">
        <f>K562+L562</f>
        <v>0</v>
      </c>
      <c r="N562" s="92"/>
      <c r="X562" s="498"/>
    </row>
    <row r="563" spans="1:29" x14ac:dyDescent="0.2">
      <c r="A563" s="12">
        <f>A562+1</f>
        <v>7704</v>
      </c>
      <c r="B563" s="9" t="s">
        <v>179</v>
      </c>
      <c r="C563" s="18"/>
      <c r="D563" s="23"/>
      <c r="E563" s="18"/>
      <c r="F563" s="24"/>
      <c r="G563" s="156"/>
      <c r="H563" s="5"/>
      <c r="I563" s="86"/>
      <c r="J563" s="96"/>
      <c r="K563" s="95"/>
      <c r="L563" s="95">
        <v>0</v>
      </c>
      <c r="M563" s="92">
        <f>K563+L563</f>
        <v>0</v>
      </c>
      <c r="N563" s="92"/>
      <c r="X563" s="498"/>
    </row>
    <row r="564" spans="1:29" x14ac:dyDescent="0.2">
      <c r="A564" s="12">
        <v>7705</v>
      </c>
      <c r="B564" s="9" t="s">
        <v>178</v>
      </c>
      <c r="C564" s="18"/>
      <c r="D564" s="23"/>
      <c r="E564" s="18"/>
      <c r="F564" s="24"/>
      <c r="G564" s="156"/>
      <c r="H564" s="5"/>
      <c r="I564" s="86"/>
      <c r="J564" s="96"/>
      <c r="K564" s="95"/>
      <c r="L564" s="95"/>
      <c r="M564" s="92"/>
      <c r="N564" s="92"/>
      <c r="X564" s="498"/>
    </row>
    <row r="565" spans="1:29" x14ac:dyDescent="0.2">
      <c r="C565" s="18"/>
      <c r="D565" s="23"/>
      <c r="E565" s="18"/>
      <c r="F565" s="24"/>
      <c r="G565" s="155"/>
      <c r="H565" s="5"/>
      <c r="I565" s="86"/>
      <c r="J565" s="96"/>
      <c r="K565" s="95"/>
      <c r="L565" s="95"/>
      <c r="M565" s="92">
        <f>K565+L565</f>
        <v>0</v>
      </c>
      <c r="N565" s="92"/>
      <c r="X565" s="498"/>
    </row>
    <row r="566" spans="1:29" x14ac:dyDescent="0.2">
      <c r="C566" s="18"/>
      <c r="D566" s="189"/>
      <c r="E566" s="154"/>
      <c r="F566" s="152"/>
      <c r="G566" s="188"/>
      <c r="H566" s="130"/>
      <c r="I566" s="130" t="s">
        <v>177</v>
      </c>
      <c r="J566" s="150"/>
      <c r="K566" s="149">
        <f>K501+K510+K518+K526+K534+K542+K558</f>
        <v>0</v>
      </c>
      <c r="L566" s="149">
        <f>L501+L510+L518+L526+L534+L542+L558</f>
        <v>0</v>
      </c>
      <c r="M566" s="149">
        <f>M501+M510+M518+M526+M534+M542+M558</f>
        <v>0</v>
      </c>
      <c r="N566" s="149">
        <f>N501+N510+N518+N526+N534+N542+N558</f>
        <v>0</v>
      </c>
      <c r="Q566" s="101"/>
      <c r="R566" s="101"/>
      <c r="S566" s="101"/>
      <c r="T566" s="101"/>
      <c r="U566" s="101"/>
      <c r="V566" s="187"/>
      <c r="W566" s="415"/>
      <c r="X566" s="498"/>
    </row>
    <row r="567" spans="1:29" ht="17" thickBot="1" x14ac:dyDescent="0.25">
      <c r="C567" s="18"/>
      <c r="D567" s="23"/>
      <c r="E567" s="18"/>
      <c r="F567" s="24"/>
      <c r="H567" s="5"/>
      <c r="I567" s="86"/>
      <c r="J567" s="94"/>
      <c r="K567" s="187"/>
      <c r="L567" s="187"/>
      <c r="M567" s="7"/>
      <c r="N567" s="186"/>
      <c r="Q567" s="101"/>
      <c r="R567" s="101"/>
      <c r="S567" s="101"/>
      <c r="T567" s="101"/>
      <c r="U567" s="101"/>
      <c r="V567" s="187"/>
      <c r="W567" s="415"/>
      <c r="X567" s="498"/>
    </row>
    <row r="568" spans="1:29" ht="40" x14ac:dyDescent="0.2">
      <c r="A568" s="185" t="s">
        <v>176</v>
      </c>
      <c r="B568" s="184" t="s">
        <v>175</v>
      </c>
      <c r="C568" s="182"/>
      <c r="D568" s="183"/>
      <c r="E568" s="182"/>
      <c r="F568" s="181"/>
      <c r="G568" s="180"/>
      <c r="H568" s="179"/>
      <c r="I568" s="178"/>
      <c r="J568" s="177"/>
      <c r="K568" s="176" t="s">
        <v>38</v>
      </c>
      <c r="L568" s="175" t="s">
        <v>37</v>
      </c>
      <c r="M568" s="174" t="s">
        <v>36</v>
      </c>
      <c r="N568" s="173" t="s">
        <v>520</v>
      </c>
      <c r="Q568" s="101"/>
      <c r="R568" s="101"/>
      <c r="S568" s="101"/>
      <c r="T568" s="101"/>
      <c r="U568" s="101"/>
      <c r="V568" s="187"/>
      <c r="W568" s="415"/>
      <c r="X568" s="498"/>
    </row>
    <row r="569" spans="1:29" x14ac:dyDescent="0.2">
      <c r="A569" s="107"/>
      <c r="B569" s="106" t="s">
        <v>174</v>
      </c>
      <c r="C569" s="49"/>
      <c r="D569" s="82"/>
      <c r="E569" s="49"/>
      <c r="F569" s="130"/>
      <c r="G569" s="47"/>
      <c r="H569" s="105"/>
      <c r="I569" s="105" t="s">
        <v>79</v>
      </c>
      <c r="J569" s="104"/>
      <c r="K569" s="103">
        <f>SUM(K570:K574)</f>
        <v>0</v>
      </c>
      <c r="L569" s="103">
        <f>SUM(L570:L574)</f>
        <v>0</v>
      </c>
      <c r="M569" s="158">
        <f>SUM(M570:M574)</f>
        <v>0</v>
      </c>
      <c r="N569" s="158">
        <f>SUM(N570:N574)</f>
        <v>0</v>
      </c>
      <c r="O569" s="110"/>
      <c r="Q569" s="101"/>
      <c r="R569" s="101"/>
      <c r="S569" s="101"/>
      <c r="T569" s="101"/>
      <c r="U569" s="101"/>
      <c r="V569" s="187"/>
      <c r="W569" s="415"/>
      <c r="X569" s="498"/>
    </row>
    <row r="570" spans="1:29" x14ac:dyDescent="0.2">
      <c r="A570" s="12">
        <v>8100</v>
      </c>
      <c r="B570" s="9" t="s">
        <v>173</v>
      </c>
      <c r="C570" s="18"/>
      <c r="D570" s="23"/>
      <c r="E570" s="18"/>
      <c r="F570" s="157">
        <v>0</v>
      </c>
      <c r="G570" s="156" t="s">
        <v>172</v>
      </c>
      <c r="H570" s="5">
        <v>0</v>
      </c>
      <c r="I570" s="86"/>
      <c r="J570" s="96"/>
      <c r="K570" s="95"/>
      <c r="L570" s="95">
        <f>F570*H570</f>
        <v>0</v>
      </c>
      <c r="M570" s="92">
        <f>K570+L570</f>
        <v>0</v>
      </c>
      <c r="N570" s="92"/>
      <c r="Q570" s="101"/>
      <c r="R570" s="101"/>
      <c r="S570" s="101"/>
      <c r="T570" s="101"/>
      <c r="U570" s="101"/>
      <c r="V570" s="187"/>
      <c r="W570" s="415"/>
      <c r="X570" s="506" t="s">
        <v>605</v>
      </c>
      <c r="Y570" s="525"/>
      <c r="Z570" s="510"/>
      <c r="AA570" s="190"/>
      <c r="AB570" s="190"/>
      <c r="AC570" s="510"/>
    </row>
    <row r="571" spans="1:29" x14ac:dyDescent="0.2">
      <c r="A571" s="12">
        <v>8101</v>
      </c>
      <c r="B571" s="9" t="s">
        <v>171</v>
      </c>
      <c r="C571" s="18"/>
      <c r="D571" s="23"/>
      <c r="E571" s="18"/>
      <c r="F571" s="172">
        <f>$G$20+5</f>
        <v>5</v>
      </c>
      <c r="G571" s="156" t="s">
        <v>169</v>
      </c>
      <c r="H571" s="5">
        <v>0</v>
      </c>
      <c r="I571" s="86"/>
      <c r="J571" s="96"/>
      <c r="K571" s="95"/>
      <c r="L571" s="95">
        <f>F571*H571</f>
        <v>0</v>
      </c>
      <c r="M571" s="92">
        <f>K571+L571</f>
        <v>0</v>
      </c>
      <c r="N571" s="92"/>
      <c r="Q571" s="101"/>
      <c r="R571" s="101"/>
      <c r="S571" s="101"/>
      <c r="T571" s="101"/>
      <c r="U571" s="101"/>
      <c r="V571" s="187"/>
      <c r="W571" s="415"/>
      <c r="X571" s="503" t="s">
        <v>606</v>
      </c>
      <c r="Y571" s="526"/>
      <c r="Z571" s="242"/>
      <c r="AA571" s="527"/>
      <c r="AB571" s="527"/>
      <c r="AC571" s="242"/>
    </row>
    <row r="572" spans="1:29" x14ac:dyDescent="0.2">
      <c r="A572" s="12">
        <v>8102</v>
      </c>
      <c r="B572" s="9" t="s">
        <v>170</v>
      </c>
      <c r="C572" s="18"/>
      <c r="D572" s="23"/>
      <c r="E572" s="18"/>
      <c r="F572" s="24">
        <v>0</v>
      </c>
      <c r="G572" s="156" t="s">
        <v>169</v>
      </c>
      <c r="H572" s="5">
        <v>0</v>
      </c>
      <c r="I572" s="86"/>
      <c r="J572" s="96"/>
      <c r="K572" s="95"/>
      <c r="L572" s="95">
        <f>F572*H572</f>
        <v>0</v>
      </c>
      <c r="M572" s="92">
        <f>K572+L572</f>
        <v>0</v>
      </c>
      <c r="N572" s="92"/>
      <c r="Q572" s="101"/>
      <c r="R572" s="101"/>
      <c r="S572" s="101"/>
      <c r="T572" s="101"/>
      <c r="U572" s="101"/>
      <c r="V572" s="187"/>
      <c r="W572" s="415"/>
      <c r="X572" s="498"/>
    </row>
    <row r="573" spans="1:29" x14ac:dyDescent="0.2">
      <c r="A573" s="12">
        <v>8103</v>
      </c>
      <c r="C573" s="18"/>
      <c r="D573" s="171"/>
      <c r="E573" s="18"/>
      <c r="F573" s="24"/>
      <c r="G573" s="156"/>
      <c r="H573" s="5"/>
      <c r="I573" s="86"/>
      <c r="J573" s="96"/>
      <c r="K573" s="95"/>
      <c r="L573" s="95"/>
      <c r="M573" s="92">
        <f>K573+L573</f>
        <v>0</v>
      </c>
      <c r="N573" s="92"/>
      <c r="Q573" s="101"/>
      <c r="R573" s="101"/>
      <c r="S573" s="101"/>
      <c r="T573" s="101"/>
      <c r="U573" s="101"/>
      <c r="V573" s="187"/>
      <c r="W573" s="415"/>
      <c r="X573" s="498"/>
    </row>
    <row r="574" spans="1:29" x14ac:dyDescent="0.2">
      <c r="C574" s="18"/>
      <c r="D574" s="23"/>
      <c r="E574" s="18"/>
      <c r="F574" s="24"/>
      <c r="G574" s="170"/>
      <c r="H574" s="15"/>
      <c r="I574" s="169"/>
      <c r="J574" s="86"/>
      <c r="K574" s="168"/>
      <c r="L574" s="168"/>
      <c r="M574" s="108"/>
      <c r="N574" s="108"/>
      <c r="Q574" s="101"/>
      <c r="R574" s="101"/>
      <c r="S574" s="101"/>
      <c r="T574" s="101"/>
      <c r="U574" s="101"/>
      <c r="V574" s="187"/>
      <c r="W574" s="415"/>
      <c r="X574" s="637" t="s">
        <v>607</v>
      </c>
      <c r="Y574" s="638"/>
      <c r="Z574" s="638"/>
      <c r="AA574" s="638"/>
      <c r="AB574" s="638"/>
      <c r="AC574" s="638"/>
    </row>
    <row r="575" spans="1:29" x14ac:dyDescent="0.2">
      <c r="A575" s="107"/>
      <c r="B575" s="106" t="s">
        <v>168</v>
      </c>
      <c r="C575" s="49"/>
      <c r="D575" s="82"/>
      <c r="E575" s="49"/>
      <c r="F575" s="50"/>
      <c r="G575" s="82"/>
      <c r="H575" s="105"/>
      <c r="I575" s="105" t="s">
        <v>79</v>
      </c>
      <c r="J575" s="104"/>
      <c r="K575" s="103">
        <f>SUM(K576:K607)</f>
        <v>0</v>
      </c>
      <c r="L575" s="103">
        <f>SUM(L576:L607)</f>
        <v>0</v>
      </c>
      <c r="M575" s="103">
        <f>SUM(M576:M607)</f>
        <v>0</v>
      </c>
      <c r="N575" s="103">
        <f>SUM(N576:N607)</f>
        <v>0</v>
      </c>
      <c r="Q575" s="101"/>
      <c r="R575" s="101"/>
      <c r="S575" s="101"/>
      <c r="T575" s="101"/>
      <c r="U575" s="101"/>
      <c r="V575" s="187"/>
      <c r="W575" s="415"/>
      <c r="X575" s="639"/>
      <c r="Y575" s="638"/>
      <c r="Z575" s="638"/>
      <c r="AA575" s="638"/>
      <c r="AB575" s="638"/>
      <c r="AC575" s="638"/>
    </row>
    <row r="576" spans="1:29" x14ac:dyDescent="0.2">
      <c r="A576" s="12">
        <v>8200</v>
      </c>
      <c r="B576" s="9" t="s">
        <v>167</v>
      </c>
      <c r="C576" s="18"/>
      <c r="D576" s="23"/>
      <c r="E576" s="18"/>
      <c r="F576" s="157">
        <v>0</v>
      </c>
      <c r="G576" s="155" t="s">
        <v>108</v>
      </c>
      <c r="H576" s="5">
        <v>0</v>
      </c>
      <c r="I576" s="73"/>
      <c r="J576" s="96"/>
      <c r="K576" s="95"/>
      <c r="L576" s="95">
        <f t="shared" ref="L576:L588" si="89">F576*H576</f>
        <v>0</v>
      </c>
      <c r="M576" s="92">
        <f t="shared" ref="M576:M605" si="90">K576+L576</f>
        <v>0</v>
      </c>
      <c r="N576" s="92"/>
      <c r="X576" s="506" t="s">
        <v>605</v>
      </c>
      <c r="Y576" s="525"/>
      <c r="Z576" s="510"/>
      <c r="AA576" s="190"/>
      <c r="AB576" s="190"/>
      <c r="AC576" s="510"/>
    </row>
    <row r="577" spans="1:29" x14ac:dyDescent="0.2">
      <c r="A577" s="12">
        <f t="shared" ref="A577:A605" si="91">A576+1</f>
        <v>8201</v>
      </c>
      <c r="B577" s="9" t="s">
        <v>166</v>
      </c>
      <c r="C577" s="9"/>
      <c r="D577" s="9"/>
      <c r="E577" s="9"/>
      <c r="F577" s="100">
        <f>$G$20</f>
        <v>0</v>
      </c>
      <c r="G577" s="155" t="s">
        <v>165</v>
      </c>
      <c r="H577" s="5">
        <v>0</v>
      </c>
      <c r="I577" s="73"/>
      <c r="J577" s="96"/>
      <c r="K577" s="95"/>
      <c r="L577" s="95">
        <f t="shared" si="89"/>
        <v>0</v>
      </c>
      <c r="M577" s="92">
        <f t="shared" si="90"/>
        <v>0</v>
      </c>
      <c r="N577" s="92"/>
      <c r="X577" s="503" t="s">
        <v>608</v>
      </c>
      <c r="Y577" s="526"/>
      <c r="Z577" s="242"/>
      <c r="AA577" s="527"/>
      <c r="AB577" s="527"/>
      <c r="AC577" s="242"/>
    </row>
    <row r="578" spans="1:29" x14ac:dyDescent="0.2">
      <c r="A578" s="12">
        <f t="shared" si="91"/>
        <v>8202</v>
      </c>
      <c r="B578" s="9" t="s">
        <v>164</v>
      </c>
      <c r="C578" s="18"/>
      <c r="D578" s="23"/>
      <c r="E578" s="18"/>
      <c r="F578" s="17"/>
      <c r="G578" s="155" t="s">
        <v>108</v>
      </c>
      <c r="H578" s="5">
        <v>0</v>
      </c>
      <c r="I578" s="73"/>
      <c r="J578" s="96"/>
      <c r="K578" s="95"/>
      <c r="L578" s="95">
        <f t="shared" si="89"/>
        <v>0</v>
      </c>
      <c r="M578" s="92">
        <f t="shared" si="90"/>
        <v>0</v>
      </c>
      <c r="N578" s="92"/>
      <c r="X578" s="498"/>
    </row>
    <row r="579" spans="1:29" x14ac:dyDescent="0.2">
      <c r="A579" s="12">
        <f t="shared" si="91"/>
        <v>8203</v>
      </c>
      <c r="B579" s="9" t="s">
        <v>163</v>
      </c>
      <c r="C579" s="18"/>
      <c r="D579" s="23"/>
      <c r="E579" s="18"/>
      <c r="F579" s="17"/>
      <c r="G579" s="155" t="s">
        <v>125</v>
      </c>
      <c r="H579" s="5">
        <v>0</v>
      </c>
      <c r="I579" s="73"/>
      <c r="J579" s="96"/>
      <c r="K579" s="95"/>
      <c r="L579" s="95">
        <f t="shared" si="89"/>
        <v>0</v>
      </c>
      <c r="M579" s="92">
        <f t="shared" si="90"/>
        <v>0</v>
      </c>
      <c r="N579" s="92"/>
      <c r="X579" s="498"/>
    </row>
    <row r="580" spans="1:29" x14ac:dyDescent="0.2">
      <c r="A580" s="12">
        <f t="shared" si="91"/>
        <v>8204</v>
      </c>
      <c r="B580" s="9" t="s">
        <v>162</v>
      </c>
      <c r="C580" s="18"/>
      <c r="D580" s="23"/>
      <c r="E580" s="18"/>
      <c r="F580" s="167">
        <v>0</v>
      </c>
      <c r="G580" s="155" t="s">
        <v>136</v>
      </c>
      <c r="H580" s="5">
        <v>0</v>
      </c>
      <c r="I580" s="73"/>
      <c r="J580" s="96"/>
      <c r="K580" s="95"/>
      <c r="L580" s="95">
        <f t="shared" si="89"/>
        <v>0</v>
      </c>
      <c r="M580" s="92">
        <f t="shared" si="90"/>
        <v>0</v>
      </c>
      <c r="N580" s="92"/>
      <c r="X580" s="575" t="s">
        <v>609</v>
      </c>
      <c r="Y580" s="576"/>
      <c r="Z580" s="577"/>
      <c r="AA580" s="578"/>
      <c r="AB580" s="578"/>
      <c r="AC580" s="577"/>
    </row>
    <row r="581" spans="1:29" x14ac:dyDescent="0.2">
      <c r="A581" s="12">
        <f t="shared" si="91"/>
        <v>8205</v>
      </c>
      <c r="B581" s="9" t="s">
        <v>161</v>
      </c>
      <c r="C581" s="18"/>
      <c r="D581" s="23"/>
      <c r="E581" s="18"/>
      <c r="F581" s="157">
        <v>0</v>
      </c>
      <c r="G581" s="155" t="s">
        <v>108</v>
      </c>
      <c r="H581" s="5">
        <v>0</v>
      </c>
      <c r="I581" s="73"/>
      <c r="J581" s="96"/>
      <c r="K581" s="95"/>
      <c r="L581" s="95">
        <f t="shared" si="89"/>
        <v>0</v>
      </c>
      <c r="M581" s="92">
        <f t="shared" si="90"/>
        <v>0</v>
      </c>
      <c r="N581" s="92"/>
      <c r="X581" s="498"/>
    </row>
    <row r="582" spans="1:29" x14ac:dyDescent="0.2">
      <c r="A582" s="12">
        <f t="shared" si="91"/>
        <v>8206</v>
      </c>
      <c r="B582" s="9" t="s">
        <v>160</v>
      </c>
      <c r="C582" s="18"/>
      <c r="D582" s="23"/>
      <c r="E582" s="18"/>
      <c r="F582" s="167">
        <v>0</v>
      </c>
      <c r="G582" s="155" t="s">
        <v>159</v>
      </c>
      <c r="H582" s="5">
        <v>0</v>
      </c>
      <c r="I582" s="73"/>
      <c r="J582" s="96"/>
      <c r="K582" s="95"/>
      <c r="L582" s="95">
        <f t="shared" si="89"/>
        <v>0</v>
      </c>
      <c r="M582" s="92">
        <f t="shared" si="90"/>
        <v>0</v>
      </c>
      <c r="N582" s="92"/>
      <c r="X582" s="498"/>
    </row>
    <row r="583" spans="1:29" x14ac:dyDescent="0.2">
      <c r="A583" s="12">
        <f t="shared" si="91"/>
        <v>8207</v>
      </c>
      <c r="B583" s="9" t="s">
        <v>158</v>
      </c>
      <c r="C583" s="18"/>
      <c r="D583" s="23"/>
      <c r="E583" s="18"/>
      <c r="F583" s="100">
        <f>$G$20</f>
        <v>0</v>
      </c>
      <c r="G583" s="155" t="s">
        <v>111</v>
      </c>
      <c r="H583" s="5">
        <v>0</v>
      </c>
      <c r="I583" s="73"/>
      <c r="J583" s="96"/>
      <c r="K583" s="95"/>
      <c r="L583" s="95">
        <f t="shared" si="89"/>
        <v>0</v>
      </c>
      <c r="M583" s="92">
        <f t="shared" si="90"/>
        <v>0</v>
      </c>
      <c r="N583" s="92"/>
      <c r="X583" s="498"/>
    </row>
    <row r="584" spans="1:29" x14ac:dyDescent="0.2">
      <c r="A584" s="12">
        <f t="shared" si="91"/>
        <v>8208</v>
      </c>
      <c r="B584" s="9" t="s">
        <v>157</v>
      </c>
      <c r="C584" s="18"/>
      <c r="D584" s="23"/>
      <c r="E584" s="18"/>
      <c r="F584" s="17"/>
      <c r="G584" s="163" t="s">
        <v>136</v>
      </c>
      <c r="H584" s="5">
        <v>0</v>
      </c>
      <c r="I584" s="73"/>
      <c r="J584" s="96"/>
      <c r="K584" s="95"/>
      <c r="L584" s="95">
        <f t="shared" si="89"/>
        <v>0</v>
      </c>
      <c r="M584" s="92">
        <f t="shared" si="90"/>
        <v>0</v>
      </c>
      <c r="N584" s="92"/>
      <c r="X584" s="498"/>
    </row>
    <row r="585" spans="1:29" x14ac:dyDescent="0.2">
      <c r="A585" s="12">
        <f t="shared" si="91"/>
        <v>8209</v>
      </c>
      <c r="B585" s="9" t="s">
        <v>156</v>
      </c>
      <c r="C585" s="18"/>
      <c r="D585" s="23"/>
      <c r="E585" s="18"/>
      <c r="F585" s="167">
        <v>0</v>
      </c>
      <c r="G585" s="163" t="s">
        <v>136</v>
      </c>
      <c r="H585" s="5">
        <v>0</v>
      </c>
      <c r="I585" s="73"/>
      <c r="J585" s="96"/>
      <c r="K585" s="95"/>
      <c r="L585" s="95">
        <f t="shared" si="89"/>
        <v>0</v>
      </c>
      <c r="M585" s="92">
        <f t="shared" si="90"/>
        <v>0</v>
      </c>
      <c r="N585" s="92"/>
      <c r="X585" s="498"/>
    </row>
    <row r="586" spans="1:29" x14ac:dyDescent="0.2">
      <c r="A586" s="12">
        <f t="shared" si="91"/>
        <v>8210</v>
      </c>
      <c r="B586" s="9" t="s">
        <v>155</v>
      </c>
      <c r="C586" s="18"/>
      <c r="D586" s="23"/>
      <c r="E586" s="18"/>
      <c r="F586" s="100">
        <f>$G$20</f>
        <v>0</v>
      </c>
      <c r="G586" s="155" t="s">
        <v>111</v>
      </c>
      <c r="H586" s="5">
        <v>0</v>
      </c>
      <c r="I586" s="73"/>
      <c r="J586" s="96"/>
      <c r="K586" s="95"/>
      <c r="L586" s="95">
        <f t="shared" si="89"/>
        <v>0</v>
      </c>
      <c r="M586" s="92">
        <f t="shared" si="90"/>
        <v>0</v>
      </c>
      <c r="N586" s="92"/>
      <c r="X586" s="498"/>
    </row>
    <row r="587" spans="1:29" x14ac:dyDescent="0.2">
      <c r="A587" s="12">
        <f t="shared" si="91"/>
        <v>8211</v>
      </c>
      <c r="B587" s="9" t="s">
        <v>154</v>
      </c>
      <c r="C587" s="18"/>
      <c r="D587" s="23"/>
      <c r="E587" s="18"/>
      <c r="F587" s="17"/>
      <c r="G587" s="163" t="s">
        <v>125</v>
      </c>
      <c r="H587" s="5">
        <v>0</v>
      </c>
      <c r="I587" s="73"/>
      <c r="J587" s="96"/>
      <c r="K587" s="95"/>
      <c r="L587" s="95">
        <f t="shared" si="89"/>
        <v>0</v>
      </c>
      <c r="M587" s="92">
        <f t="shared" si="90"/>
        <v>0</v>
      </c>
      <c r="N587" s="92"/>
      <c r="X587" s="498"/>
    </row>
    <row r="588" spans="1:29" x14ac:dyDescent="0.2">
      <c r="A588" s="12">
        <f t="shared" si="91"/>
        <v>8212</v>
      </c>
      <c r="B588" s="9" t="s">
        <v>153</v>
      </c>
      <c r="C588" s="18"/>
      <c r="D588" s="23"/>
      <c r="E588" s="18"/>
      <c r="F588" s="17"/>
      <c r="G588" s="155" t="s">
        <v>111</v>
      </c>
      <c r="H588" s="5">
        <v>0</v>
      </c>
      <c r="I588" s="73"/>
      <c r="J588" s="96"/>
      <c r="K588" s="95"/>
      <c r="L588" s="95">
        <f t="shared" si="89"/>
        <v>0</v>
      </c>
      <c r="M588" s="92">
        <f t="shared" si="90"/>
        <v>0</v>
      </c>
      <c r="N588" s="92"/>
      <c r="X588" s="498"/>
    </row>
    <row r="589" spans="1:29" x14ac:dyDescent="0.2">
      <c r="A589" s="12">
        <f t="shared" si="91"/>
        <v>8213</v>
      </c>
      <c r="B589" s="9" t="s">
        <v>152</v>
      </c>
      <c r="C589" s="18"/>
      <c r="D589" s="23"/>
      <c r="E589" s="18"/>
      <c r="F589" s="17"/>
      <c r="G589" s="166"/>
      <c r="H589" s="5"/>
      <c r="I589" s="73"/>
      <c r="J589" s="96"/>
      <c r="K589" s="95"/>
      <c r="L589" s="95">
        <v>0</v>
      </c>
      <c r="M589" s="92">
        <f t="shared" si="90"/>
        <v>0</v>
      </c>
      <c r="N589" s="92"/>
      <c r="X589" s="498"/>
    </row>
    <row r="590" spans="1:29" x14ac:dyDescent="0.2">
      <c r="A590" s="12">
        <f t="shared" si="91"/>
        <v>8214</v>
      </c>
      <c r="B590" s="9" t="s">
        <v>151</v>
      </c>
      <c r="C590" s="18"/>
      <c r="D590" s="23"/>
      <c r="E590" s="18"/>
      <c r="F590" s="17"/>
      <c r="G590" s="166"/>
      <c r="H590" s="5"/>
      <c r="I590" s="73"/>
      <c r="J590" s="96"/>
      <c r="K590" s="95"/>
      <c r="L590" s="95">
        <v>0</v>
      </c>
      <c r="M590" s="92">
        <f t="shared" si="90"/>
        <v>0</v>
      </c>
      <c r="N590" s="92"/>
      <c r="X590" s="596" t="s">
        <v>610</v>
      </c>
      <c r="Z590" s="597"/>
      <c r="AA590" s="499"/>
      <c r="AB590" s="499"/>
    </row>
    <row r="591" spans="1:29" x14ac:dyDescent="0.2">
      <c r="A591" s="12">
        <f t="shared" si="91"/>
        <v>8215</v>
      </c>
      <c r="B591" s="9" t="s">
        <v>150</v>
      </c>
      <c r="C591" s="18"/>
      <c r="D591" s="23"/>
      <c r="E591" s="18"/>
      <c r="F591" s="157">
        <v>0</v>
      </c>
      <c r="G591" s="163" t="s">
        <v>108</v>
      </c>
      <c r="H591" s="5">
        <v>0</v>
      </c>
      <c r="I591" s="73"/>
      <c r="J591" s="96"/>
      <c r="K591" s="95"/>
      <c r="L591" s="95">
        <f t="shared" ref="L591:L604" si="92">F591*H591</f>
        <v>0</v>
      </c>
      <c r="M591" s="92">
        <f t="shared" si="90"/>
        <v>0</v>
      </c>
      <c r="N591" s="92"/>
      <c r="X591" s="506" t="s">
        <v>611</v>
      </c>
      <c r="Y591" s="525"/>
      <c r="Z591" s="510"/>
      <c r="AA591" s="190"/>
      <c r="AB591" s="190"/>
      <c r="AC591" s="510"/>
    </row>
    <row r="592" spans="1:29" x14ac:dyDescent="0.2">
      <c r="A592" s="12">
        <f t="shared" si="91"/>
        <v>8216</v>
      </c>
      <c r="B592" s="9" t="s">
        <v>149</v>
      </c>
      <c r="C592" s="18"/>
      <c r="D592" s="23"/>
      <c r="E592" s="18"/>
      <c r="F592" s="157">
        <v>0</v>
      </c>
      <c r="G592" s="163" t="s">
        <v>108</v>
      </c>
      <c r="H592" s="5">
        <v>0</v>
      </c>
      <c r="I592" s="73"/>
      <c r="J592" s="96"/>
      <c r="K592" s="95"/>
      <c r="L592" s="95">
        <f t="shared" si="92"/>
        <v>0</v>
      </c>
      <c r="M592" s="92">
        <f t="shared" si="90"/>
        <v>0</v>
      </c>
      <c r="N592" s="92"/>
      <c r="X592" s="506" t="s">
        <v>611</v>
      </c>
      <c r="Y592" s="525"/>
      <c r="Z592" s="510"/>
      <c r="AA592" s="190"/>
      <c r="AB592" s="190"/>
      <c r="AC592" s="510"/>
    </row>
    <row r="593" spans="1:29" x14ac:dyDescent="0.2">
      <c r="A593" s="12">
        <f t="shared" si="91"/>
        <v>8217</v>
      </c>
      <c r="B593" s="9" t="s">
        <v>148</v>
      </c>
      <c r="C593" s="18"/>
      <c r="D593" s="23"/>
      <c r="E593" s="18"/>
      <c r="F593" s="157">
        <v>0</v>
      </c>
      <c r="G593" s="163" t="s">
        <v>108</v>
      </c>
      <c r="H593" s="5">
        <v>0</v>
      </c>
      <c r="I593" s="73"/>
      <c r="J593" s="96"/>
      <c r="K593" s="95"/>
      <c r="L593" s="95">
        <f t="shared" si="92"/>
        <v>0</v>
      </c>
      <c r="M593" s="92">
        <f t="shared" si="90"/>
        <v>0</v>
      </c>
      <c r="N593" s="92"/>
      <c r="X593" s="506" t="s">
        <v>611</v>
      </c>
      <c r="Y593" s="525"/>
      <c r="Z593" s="510"/>
      <c r="AA593" s="190"/>
      <c r="AB593" s="190"/>
      <c r="AC593" s="510"/>
    </row>
    <row r="594" spans="1:29" x14ac:dyDescent="0.2">
      <c r="A594" s="12">
        <f t="shared" si="91"/>
        <v>8218</v>
      </c>
      <c r="B594" s="9" t="s">
        <v>129</v>
      </c>
      <c r="C594" s="18"/>
      <c r="D594" s="23"/>
      <c r="E594" s="18"/>
      <c r="F594" s="157">
        <v>0</v>
      </c>
      <c r="G594" s="163" t="s">
        <v>108</v>
      </c>
      <c r="H594" s="5">
        <v>0</v>
      </c>
      <c r="I594" s="73"/>
      <c r="J594" s="96"/>
      <c r="K594" s="95"/>
      <c r="L594" s="95">
        <f t="shared" si="92"/>
        <v>0</v>
      </c>
      <c r="M594" s="92">
        <f t="shared" si="90"/>
        <v>0</v>
      </c>
      <c r="N594" s="92"/>
      <c r="X594" s="506" t="s">
        <v>611</v>
      </c>
      <c r="Y594" s="525"/>
      <c r="Z594" s="510"/>
      <c r="AA594" s="190"/>
      <c r="AB594" s="190"/>
      <c r="AC594" s="510"/>
    </row>
    <row r="595" spans="1:29" x14ac:dyDescent="0.2">
      <c r="A595" s="12">
        <f t="shared" si="91"/>
        <v>8219</v>
      </c>
      <c r="B595" s="9" t="s">
        <v>147</v>
      </c>
      <c r="C595" s="18"/>
      <c r="D595" s="23"/>
      <c r="E595" s="18"/>
      <c r="F595" s="17"/>
      <c r="G595" s="155" t="s">
        <v>125</v>
      </c>
      <c r="H595" s="5">
        <v>0</v>
      </c>
      <c r="I595" s="73"/>
      <c r="J595" s="96"/>
      <c r="K595" s="95"/>
      <c r="L595" s="95">
        <f t="shared" si="92"/>
        <v>0</v>
      </c>
      <c r="M595" s="92">
        <f t="shared" si="90"/>
        <v>0</v>
      </c>
      <c r="N595" s="92"/>
      <c r="X595" s="498"/>
    </row>
    <row r="596" spans="1:29" x14ac:dyDescent="0.2">
      <c r="A596" s="12">
        <f t="shared" si="91"/>
        <v>8220</v>
      </c>
      <c r="B596" s="9" t="s">
        <v>146</v>
      </c>
      <c r="C596" s="18"/>
      <c r="D596" s="23"/>
      <c r="E596" s="18"/>
      <c r="F596" s="17"/>
      <c r="G596" s="155" t="s">
        <v>108</v>
      </c>
      <c r="H596" s="5">
        <v>0</v>
      </c>
      <c r="I596" s="73"/>
      <c r="J596" s="96"/>
      <c r="K596" s="95"/>
      <c r="L596" s="95">
        <f t="shared" si="92"/>
        <v>0</v>
      </c>
      <c r="M596" s="92">
        <f t="shared" si="90"/>
        <v>0</v>
      </c>
      <c r="N596" s="92"/>
      <c r="X596" s="498"/>
    </row>
    <row r="597" spans="1:29" x14ac:dyDescent="0.2">
      <c r="A597" s="12">
        <f t="shared" si="91"/>
        <v>8221</v>
      </c>
      <c r="B597" s="9" t="s">
        <v>145</v>
      </c>
      <c r="C597" s="18"/>
      <c r="D597" s="23"/>
      <c r="E597" s="18"/>
      <c r="F597" s="17"/>
      <c r="G597" s="155" t="s">
        <v>125</v>
      </c>
      <c r="H597" s="5">
        <v>0</v>
      </c>
      <c r="I597" s="73"/>
      <c r="J597" s="96"/>
      <c r="K597" s="95"/>
      <c r="L597" s="95">
        <f t="shared" si="92"/>
        <v>0</v>
      </c>
      <c r="M597" s="92">
        <f t="shared" si="90"/>
        <v>0</v>
      </c>
      <c r="N597" s="92"/>
      <c r="X597" s="498"/>
    </row>
    <row r="598" spans="1:29" x14ac:dyDescent="0.2">
      <c r="A598" s="12">
        <f t="shared" si="91"/>
        <v>8222</v>
      </c>
      <c r="B598" s="9" t="s">
        <v>144</v>
      </c>
      <c r="C598" s="18"/>
      <c r="D598" s="23"/>
      <c r="E598" s="18"/>
      <c r="F598" s="157">
        <v>0</v>
      </c>
      <c r="G598" s="155" t="s">
        <v>108</v>
      </c>
      <c r="H598" s="5">
        <v>0</v>
      </c>
      <c r="I598" s="73"/>
      <c r="J598" s="96"/>
      <c r="K598" s="95"/>
      <c r="L598" s="95">
        <f t="shared" si="92"/>
        <v>0</v>
      </c>
      <c r="M598" s="92">
        <f t="shared" si="90"/>
        <v>0</v>
      </c>
      <c r="N598" s="92"/>
      <c r="X598" s="506" t="s">
        <v>611</v>
      </c>
      <c r="Y598" s="525"/>
      <c r="Z598" s="510"/>
      <c r="AA598" s="190"/>
      <c r="AB598" s="190"/>
      <c r="AC598" s="510"/>
    </row>
    <row r="599" spans="1:29" x14ac:dyDescent="0.2">
      <c r="A599" s="12">
        <f t="shared" si="91"/>
        <v>8223</v>
      </c>
      <c r="B599" s="9" t="s">
        <v>143</v>
      </c>
      <c r="C599" s="18"/>
      <c r="D599" s="23"/>
      <c r="E599" s="18"/>
      <c r="F599" s="157">
        <v>0</v>
      </c>
      <c r="G599" s="155" t="s">
        <v>108</v>
      </c>
      <c r="H599" s="5">
        <v>0</v>
      </c>
      <c r="I599" s="73"/>
      <c r="J599" s="96"/>
      <c r="K599" s="95"/>
      <c r="L599" s="95">
        <f t="shared" si="92"/>
        <v>0</v>
      </c>
      <c r="M599" s="92">
        <f t="shared" si="90"/>
        <v>0</v>
      </c>
      <c r="N599" s="92"/>
      <c r="X599" s="506" t="s">
        <v>611</v>
      </c>
      <c r="Y599" s="525"/>
      <c r="Z599" s="510"/>
      <c r="AA599" s="190"/>
      <c r="AB599" s="190"/>
      <c r="AC599" s="510"/>
    </row>
    <row r="600" spans="1:29" x14ac:dyDescent="0.2">
      <c r="A600" s="12">
        <f t="shared" si="91"/>
        <v>8224</v>
      </c>
      <c r="B600" s="9" t="s">
        <v>142</v>
      </c>
      <c r="C600" s="18"/>
      <c r="D600" s="23"/>
      <c r="E600" s="18"/>
      <c r="F600" s="157">
        <v>0</v>
      </c>
      <c r="G600" s="155" t="s">
        <v>108</v>
      </c>
      <c r="H600" s="5">
        <v>0</v>
      </c>
      <c r="I600" s="73"/>
      <c r="J600" s="96"/>
      <c r="K600" s="95"/>
      <c r="L600" s="95">
        <f t="shared" si="92"/>
        <v>0</v>
      </c>
      <c r="M600" s="92">
        <f t="shared" si="90"/>
        <v>0</v>
      </c>
      <c r="N600" s="92"/>
      <c r="X600" s="506" t="s">
        <v>611</v>
      </c>
      <c r="Y600" s="525"/>
      <c r="Z600" s="510"/>
      <c r="AA600" s="190"/>
      <c r="AB600" s="190"/>
      <c r="AC600" s="510"/>
    </row>
    <row r="601" spans="1:29" x14ac:dyDescent="0.2">
      <c r="A601" s="12">
        <f t="shared" si="91"/>
        <v>8225</v>
      </c>
      <c r="B601" s="9" t="s">
        <v>141</v>
      </c>
      <c r="C601" s="18"/>
      <c r="D601" s="23"/>
      <c r="E601" s="18"/>
      <c r="F601" s="157">
        <v>0</v>
      </c>
      <c r="G601" s="155" t="s">
        <v>108</v>
      </c>
      <c r="H601" s="5">
        <v>0</v>
      </c>
      <c r="I601" s="73"/>
      <c r="J601" s="96"/>
      <c r="K601" s="95"/>
      <c r="L601" s="95">
        <f t="shared" si="92"/>
        <v>0</v>
      </c>
      <c r="M601" s="92">
        <f t="shared" si="90"/>
        <v>0</v>
      </c>
      <c r="N601" s="92"/>
      <c r="X601" s="506" t="s">
        <v>611</v>
      </c>
      <c r="Y601" s="525"/>
      <c r="Z601" s="510"/>
      <c r="AA601" s="190"/>
      <c r="AB601" s="190"/>
      <c r="AC601" s="510"/>
    </row>
    <row r="602" spans="1:29" x14ac:dyDescent="0.2">
      <c r="A602" s="12">
        <f t="shared" si="91"/>
        <v>8226</v>
      </c>
      <c r="B602" s="9" t="s">
        <v>140</v>
      </c>
      <c r="C602" s="18"/>
      <c r="D602" s="23"/>
      <c r="E602" s="18"/>
      <c r="F602" s="157">
        <v>0</v>
      </c>
      <c r="G602" s="155" t="s">
        <v>108</v>
      </c>
      <c r="H602" s="5">
        <v>0</v>
      </c>
      <c r="I602" s="73"/>
      <c r="J602" s="96"/>
      <c r="K602" s="95"/>
      <c r="L602" s="95">
        <f t="shared" si="92"/>
        <v>0</v>
      </c>
      <c r="M602" s="92">
        <f t="shared" si="90"/>
        <v>0</v>
      </c>
      <c r="N602" s="92"/>
      <c r="X602" s="506" t="s">
        <v>611</v>
      </c>
      <c r="Y602" s="525"/>
      <c r="Z602" s="510"/>
      <c r="AA602" s="190"/>
      <c r="AB602" s="190"/>
      <c r="AC602" s="510"/>
    </row>
    <row r="603" spans="1:29" x14ac:dyDescent="0.2">
      <c r="A603" s="12">
        <f t="shared" si="91"/>
        <v>8227</v>
      </c>
      <c r="B603" s="9" t="s">
        <v>121</v>
      </c>
      <c r="C603" s="18"/>
      <c r="D603" s="23"/>
      <c r="E603" s="18"/>
      <c r="F603" s="17"/>
      <c r="G603" s="166"/>
      <c r="H603" s="5"/>
      <c r="I603" s="73"/>
      <c r="J603" s="96"/>
      <c r="K603" s="95"/>
      <c r="L603" s="95">
        <f t="shared" si="92"/>
        <v>0</v>
      </c>
      <c r="M603" s="92">
        <f t="shared" si="90"/>
        <v>0</v>
      </c>
      <c r="N603" s="92"/>
      <c r="X603" s="498"/>
    </row>
    <row r="604" spans="1:29" x14ac:dyDescent="0.2">
      <c r="A604" s="12">
        <f t="shared" si="91"/>
        <v>8228</v>
      </c>
      <c r="B604" s="9" t="s">
        <v>139</v>
      </c>
      <c r="C604" s="18"/>
      <c r="D604" s="23"/>
      <c r="E604" s="18"/>
      <c r="F604" s="17"/>
      <c r="G604" s="156"/>
      <c r="H604" s="5"/>
      <c r="I604" s="73"/>
      <c r="J604" s="96"/>
      <c r="K604" s="95"/>
      <c r="L604" s="95">
        <f t="shared" si="92"/>
        <v>0</v>
      </c>
      <c r="M604" s="92">
        <f t="shared" si="90"/>
        <v>0</v>
      </c>
      <c r="N604" s="92"/>
      <c r="X604" s="498"/>
    </row>
    <row r="605" spans="1:29" x14ac:dyDescent="0.2">
      <c r="A605" s="12">
        <f t="shared" si="91"/>
        <v>8229</v>
      </c>
      <c r="C605" s="18"/>
      <c r="D605" s="23"/>
      <c r="E605" s="18"/>
      <c r="F605" s="17"/>
      <c r="G605" s="156"/>
      <c r="H605" s="5"/>
      <c r="I605" s="73"/>
      <c r="J605" s="96"/>
      <c r="K605" s="95"/>
      <c r="L605" s="95"/>
      <c r="M605" s="92">
        <f t="shared" si="90"/>
        <v>0</v>
      </c>
      <c r="N605" s="92"/>
      <c r="X605" s="498"/>
    </row>
    <row r="606" spans="1:29" x14ac:dyDescent="0.2">
      <c r="C606" s="18"/>
      <c r="D606" s="23"/>
      <c r="E606" s="18"/>
      <c r="F606" s="17"/>
      <c r="G606" s="156"/>
      <c r="H606" s="5"/>
      <c r="I606" s="73"/>
      <c r="J606" s="73"/>
      <c r="K606" s="95"/>
      <c r="L606" s="95"/>
      <c r="M606" s="95"/>
      <c r="N606" s="95"/>
      <c r="X606" s="498"/>
    </row>
    <row r="607" spans="1:29" x14ac:dyDescent="0.2">
      <c r="C607" s="18"/>
      <c r="D607" s="23"/>
      <c r="E607" s="18"/>
      <c r="F607" s="24"/>
      <c r="G607" s="156"/>
      <c r="H607" s="5"/>
      <c r="I607" s="5"/>
      <c r="J607" s="86"/>
      <c r="K607" s="108"/>
      <c r="L607" s="108"/>
      <c r="M607" s="108"/>
      <c r="N607" s="108"/>
      <c r="X607" s="637" t="s">
        <v>612</v>
      </c>
      <c r="Y607" s="638"/>
      <c r="Z607" s="638"/>
      <c r="AA607" s="638"/>
      <c r="AB607" s="638"/>
      <c r="AC607" s="638"/>
    </row>
    <row r="608" spans="1:29" x14ac:dyDescent="0.2">
      <c r="A608" s="107"/>
      <c r="B608" s="106" t="s">
        <v>138</v>
      </c>
      <c r="C608" s="49"/>
      <c r="D608" s="82"/>
      <c r="E608" s="49"/>
      <c r="F608" s="130"/>
      <c r="G608" s="82"/>
      <c r="H608" s="105"/>
      <c r="I608" s="105" t="s">
        <v>79</v>
      </c>
      <c r="J608" s="104"/>
      <c r="K608" s="103">
        <f>SUM(K609:K623)</f>
        <v>0</v>
      </c>
      <c r="L608" s="103">
        <f>SUM(L609:L623)</f>
        <v>0</v>
      </c>
      <c r="M608" s="103">
        <f>SUM(M609:M623)</f>
        <v>0</v>
      </c>
      <c r="N608" s="103">
        <f>SUM(N609:N623)</f>
        <v>0</v>
      </c>
      <c r="Q608" s="101"/>
      <c r="R608" s="101"/>
      <c r="S608" s="101"/>
      <c r="T608" s="101"/>
      <c r="U608" s="101"/>
      <c r="V608" s="187"/>
      <c r="W608" s="415"/>
      <c r="X608" s="639"/>
      <c r="Y608" s="638"/>
      <c r="Z608" s="638"/>
      <c r="AA608" s="638"/>
      <c r="AB608" s="638"/>
      <c r="AC608" s="638"/>
    </row>
    <row r="609" spans="1:29" x14ac:dyDescent="0.2">
      <c r="A609" s="12">
        <v>8300</v>
      </c>
      <c r="B609" s="9" t="s">
        <v>137</v>
      </c>
      <c r="C609" s="72"/>
      <c r="D609" s="72"/>
      <c r="E609" s="72"/>
      <c r="F609" s="165">
        <v>0</v>
      </c>
      <c r="G609" s="14" t="s">
        <v>136</v>
      </c>
      <c r="H609" s="5">
        <v>0</v>
      </c>
      <c r="I609" s="5"/>
      <c r="J609" s="5"/>
      <c r="K609" s="95"/>
      <c r="L609" s="95">
        <f t="shared" ref="L609:L621" si="93">F609*H609</f>
        <v>0</v>
      </c>
      <c r="M609" s="92">
        <f t="shared" ref="M609:M622" si="94">K609+L609</f>
        <v>0</v>
      </c>
      <c r="N609" s="92"/>
      <c r="Q609" s="101"/>
      <c r="R609" s="101"/>
      <c r="S609" s="101"/>
      <c r="T609" s="101"/>
      <c r="U609" s="101"/>
      <c r="V609" s="187"/>
      <c r="W609" s="415"/>
      <c r="X609" s="506" t="s">
        <v>609</v>
      </c>
      <c r="Y609" s="525"/>
      <c r="Z609" s="510"/>
      <c r="AA609" s="190"/>
      <c r="AB609" s="190"/>
      <c r="AC609" s="510"/>
    </row>
    <row r="610" spans="1:29" x14ac:dyDescent="0.2">
      <c r="A610" s="12">
        <f t="shared" ref="A610:A622" si="95">A609+1</f>
        <v>8301</v>
      </c>
      <c r="B610" s="9" t="s">
        <v>135</v>
      </c>
      <c r="C610" s="18"/>
      <c r="D610" s="23"/>
      <c r="E610" s="18"/>
      <c r="F610" s="24"/>
      <c r="G610" s="155" t="s">
        <v>130</v>
      </c>
      <c r="H610" s="5">
        <v>0</v>
      </c>
      <c r="I610" s="86"/>
      <c r="J610" s="96"/>
      <c r="K610" s="95"/>
      <c r="L610" s="95">
        <f t="shared" si="93"/>
        <v>0</v>
      </c>
      <c r="M610" s="92">
        <f t="shared" si="94"/>
        <v>0</v>
      </c>
      <c r="N610" s="92"/>
      <c r="Q610" s="101"/>
      <c r="R610" s="101"/>
      <c r="S610" s="101"/>
      <c r="T610" s="101"/>
      <c r="U610" s="101"/>
      <c r="V610" s="187"/>
      <c r="W610" s="415"/>
      <c r="X610" s="498"/>
    </row>
    <row r="611" spans="1:29" x14ac:dyDescent="0.2">
      <c r="A611" s="12">
        <f t="shared" si="95"/>
        <v>8302</v>
      </c>
      <c r="B611" s="9" t="s">
        <v>134</v>
      </c>
      <c r="C611" s="18"/>
      <c r="D611" s="23"/>
      <c r="E611" s="18"/>
      <c r="F611" s="24"/>
      <c r="G611" s="155" t="s">
        <v>130</v>
      </c>
      <c r="H611" s="5">
        <v>0</v>
      </c>
      <c r="I611" s="86"/>
      <c r="J611" s="96"/>
      <c r="K611" s="95"/>
      <c r="L611" s="95">
        <f t="shared" si="93"/>
        <v>0</v>
      </c>
      <c r="M611" s="92">
        <f t="shared" si="94"/>
        <v>0</v>
      </c>
      <c r="N611" s="92"/>
      <c r="X611" s="498"/>
    </row>
    <row r="612" spans="1:29" x14ac:dyDescent="0.2">
      <c r="A612" s="12">
        <f t="shared" si="95"/>
        <v>8303</v>
      </c>
      <c r="B612" s="9" t="s">
        <v>133</v>
      </c>
      <c r="C612" s="18"/>
      <c r="D612" s="23"/>
      <c r="E612" s="18"/>
      <c r="F612" s="24"/>
      <c r="G612" s="155" t="s">
        <v>130</v>
      </c>
      <c r="H612" s="5">
        <v>0</v>
      </c>
      <c r="I612" s="86"/>
      <c r="J612" s="96"/>
      <c r="K612" s="95"/>
      <c r="L612" s="95">
        <f t="shared" si="93"/>
        <v>0</v>
      </c>
      <c r="M612" s="92">
        <f t="shared" si="94"/>
        <v>0</v>
      </c>
      <c r="N612" s="92"/>
      <c r="X612" s="498"/>
    </row>
    <row r="613" spans="1:29" x14ac:dyDescent="0.2">
      <c r="A613" s="12">
        <f t="shared" si="95"/>
        <v>8304</v>
      </c>
      <c r="B613" s="9" t="s">
        <v>132</v>
      </c>
      <c r="C613" s="18"/>
      <c r="D613" s="23"/>
      <c r="E613" s="18"/>
      <c r="F613" s="24"/>
      <c r="G613" s="155" t="s">
        <v>130</v>
      </c>
      <c r="H613" s="5">
        <v>0</v>
      </c>
      <c r="I613" s="86"/>
      <c r="J613" s="96"/>
      <c r="K613" s="95"/>
      <c r="L613" s="95">
        <f t="shared" si="93"/>
        <v>0</v>
      </c>
      <c r="M613" s="92">
        <f t="shared" si="94"/>
        <v>0</v>
      </c>
      <c r="N613" s="92"/>
      <c r="X613" s="498"/>
    </row>
    <row r="614" spans="1:29" x14ac:dyDescent="0.2">
      <c r="A614" s="12">
        <f t="shared" si="95"/>
        <v>8305</v>
      </c>
      <c r="B614" s="9" t="s">
        <v>131</v>
      </c>
      <c r="C614" s="18"/>
      <c r="D614" s="23"/>
      <c r="E614" s="18"/>
      <c r="F614" s="24"/>
      <c r="G614" s="155" t="s">
        <v>130</v>
      </c>
      <c r="H614" s="5">
        <v>0</v>
      </c>
      <c r="I614" s="164"/>
      <c r="J614" s="96"/>
      <c r="K614" s="95"/>
      <c r="L614" s="95">
        <f t="shared" si="93"/>
        <v>0</v>
      </c>
      <c r="M614" s="92">
        <f t="shared" si="94"/>
        <v>0</v>
      </c>
      <c r="N614" s="92"/>
      <c r="X614" s="498"/>
    </row>
    <row r="615" spans="1:29" x14ac:dyDescent="0.2">
      <c r="A615" s="12">
        <f t="shared" si="95"/>
        <v>8306</v>
      </c>
      <c r="B615" s="9" t="s">
        <v>129</v>
      </c>
      <c r="C615" s="18"/>
      <c r="D615" s="23"/>
      <c r="E615" s="18"/>
      <c r="F615" s="17"/>
      <c r="G615" s="163" t="s">
        <v>128</v>
      </c>
      <c r="H615" s="5">
        <v>0</v>
      </c>
      <c r="I615" s="73"/>
      <c r="J615" s="96"/>
      <c r="K615" s="95"/>
      <c r="L615" s="95">
        <f t="shared" si="93"/>
        <v>0</v>
      </c>
      <c r="M615" s="92">
        <f t="shared" si="94"/>
        <v>0</v>
      </c>
      <c r="N615" s="92"/>
      <c r="X615" s="498"/>
    </row>
    <row r="616" spans="1:29" x14ac:dyDescent="0.2">
      <c r="A616" s="12">
        <f t="shared" si="95"/>
        <v>8307</v>
      </c>
      <c r="B616" s="9" t="s">
        <v>127</v>
      </c>
      <c r="C616" s="9"/>
      <c r="D616" s="9"/>
      <c r="E616" s="9"/>
      <c r="F616" s="24"/>
      <c r="G616" s="155" t="s">
        <v>125</v>
      </c>
      <c r="H616" s="5">
        <v>0</v>
      </c>
      <c r="I616" s="9"/>
      <c r="J616" s="162"/>
      <c r="K616" s="95"/>
      <c r="L616" s="95">
        <f t="shared" si="93"/>
        <v>0</v>
      </c>
      <c r="M616" s="92">
        <f t="shared" si="94"/>
        <v>0</v>
      </c>
      <c r="N616" s="92"/>
      <c r="X616" s="498"/>
    </row>
    <row r="617" spans="1:29" x14ac:dyDescent="0.2">
      <c r="A617" s="12">
        <f t="shared" si="95"/>
        <v>8308</v>
      </c>
      <c r="B617" s="9" t="s">
        <v>126</v>
      </c>
      <c r="C617" s="18"/>
      <c r="D617" s="23"/>
      <c r="E617" s="18"/>
      <c r="F617" s="24"/>
      <c r="G617" s="155" t="s">
        <v>125</v>
      </c>
      <c r="H617" s="5">
        <v>0</v>
      </c>
      <c r="I617" s="86"/>
      <c r="J617" s="96"/>
      <c r="K617" s="95"/>
      <c r="L617" s="95">
        <f t="shared" si="93"/>
        <v>0</v>
      </c>
      <c r="M617" s="92">
        <f t="shared" si="94"/>
        <v>0</v>
      </c>
      <c r="N617" s="92"/>
      <c r="X617" s="498"/>
    </row>
    <row r="618" spans="1:29" x14ac:dyDescent="0.2">
      <c r="A618" s="12">
        <f t="shared" si="95"/>
        <v>8309</v>
      </c>
      <c r="B618" s="9" t="s">
        <v>124</v>
      </c>
      <c r="C618" s="18"/>
      <c r="D618" s="23"/>
      <c r="E618" s="18"/>
      <c r="F618" s="24"/>
      <c r="G618" s="155" t="s">
        <v>111</v>
      </c>
      <c r="H618" s="5">
        <v>0</v>
      </c>
      <c r="I618" s="86"/>
      <c r="J618" s="96"/>
      <c r="K618" s="95"/>
      <c r="L618" s="95">
        <f t="shared" si="93"/>
        <v>0</v>
      </c>
      <c r="M618" s="92">
        <f t="shared" si="94"/>
        <v>0</v>
      </c>
      <c r="N618" s="92"/>
      <c r="X618" s="498"/>
    </row>
    <row r="619" spans="1:29" x14ac:dyDescent="0.2">
      <c r="A619" s="12">
        <f t="shared" si="95"/>
        <v>8310</v>
      </c>
      <c r="B619" s="9" t="s">
        <v>123</v>
      </c>
      <c r="C619" s="18"/>
      <c r="D619" s="23"/>
      <c r="E619" s="18"/>
      <c r="F619" s="24"/>
      <c r="G619" s="155" t="s">
        <v>111</v>
      </c>
      <c r="H619" s="5">
        <v>0</v>
      </c>
      <c r="I619" s="86"/>
      <c r="J619" s="96"/>
      <c r="K619" s="95"/>
      <c r="L619" s="95">
        <f t="shared" si="93"/>
        <v>0</v>
      </c>
      <c r="M619" s="92">
        <f t="shared" si="94"/>
        <v>0</v>
      </c>
      <c r="N619" s="92"/>
      <c r="X619" s="498"/>
    </row>
    <row r="620" spans="1:29" x14ac:dyDescent="0.2">
      <c r="A620" s="12">
        <f t="shared" si="95"/>
        <v>8311</v>
      </c>
      <c r="B620" s="9" t="s">
        <v>122</v>
      </c>
      <c r="C620" s="18"/>
      <c r="D620" s="23"/>
      <c r="E620" s="18"/>
      <c r="F620" s="24"/>
      <c r="G620" s="155" t="s">
        <v>111</v>
      </c>
      <c r="H620" s="5">
        <v>0</v>
      </c>
      <c r="I620" s="86"/>
      <c r="J620" s="96"/>
      <c r="K620" s="95"/>
      <c r="L620" s="95">
        <f t="shared" si="93"/>
        <v>0</v>
      </c>
      <c r="M620" s="92">
        <f t="shared" si="94"/>
        <v>0</v>
      </c>
      <c r="N620" s="92"/>
      <c r="X620" s="498"/>
    </row>
    <row r="621" spans="1:29" x14ac:dyDescent="0.2">
      <c r="A621" s="12">
        <f t="shared" si="95"/>
        <v>8312</v>
      </c>
      <c r="B621" s="9" t="s">
        <v>121</v>
      </c>
      <c r="C621" s="9"/>
      <c r="D621" s="9"/>
      <c r="E621" s="9"/>
      <c r="G621" s="161"/>
      <c r="H621" s="9"/>
      <c r="I621" s="86"/>
      <c r="J621" s="96"/>
      <c r="K621" s="95"/>
      <c r="L621" s="95">
        <f t="shared" si="93"/>
        <v>0</v>
      </c>
      <c r="M621" s="92">
        <f t="shared" si="94"/>
        <v>0</v>
      </c>
      <c r="N621" s="92"/>
      <c r="X621" s="498"/>
    </row>
    <row r="622" spans="1:29" x14ac:dyDescent="0.2">
      <c r="A622" s="12">
        <f t="shared" si="95"/>
        <v>8313</v>
      </c>
      <c r="C622" s="18"/>
      <c r="D622" s="23"/>
      <c r="E622" s="18"/>
      <c r="F622" s="24"/>
      <c r="G622" s="155"/>
      <c r="H622" s="5"/>
      <c r="I622" s="86"/>
      <c r="J622" s="94"/>
      <c r="K622" s="93"/>
      <c r="L622" s="93"/>
      <c r="M622" s="92">
        <f t="shared" si="94"/>
        <v>0</v>
      </c>
      <c r="N622" s="92"/>
      <c r="X622" s="498"/>
    </row>
    <row r="623" spans="1:29" x14ac:dyDescent="0.2">
      <c r="C623" s="18"/>
      <c r="D623" s="23"/>
      <c r="E623" s="18"/>
      <c r="F623" s="24"/>
      <c r="G623" s="155"/>
      <c r="H623" s="5"/>
      <c r="I623" s="86"/>
      <c r="J623" s="94"/>
      <c r="K623" s="93"/>
      <c r="L623" s="93"/>
      <c r="M623" s="92"/>
      <c r="N623" s="92"/>
      <c r="X623" s="498"/>
    </row>
    <row r="624" spans="1:29" x14ac:dyDescent="0.2">
      <c r="B624" s="106" t="s">
        <v>120</v>
      </c>
      <c r="C624" s="83"/>
      <c r="D624" s="153"/>
      <c r="E624" s="83"/>
      <c r="F624" s="152"/>
      <c r="G624" s="160"/>
      <c r="H624" s="105"/>
      <c r="I624" s="105" t="s">
        <v>79</v>
      </c>
      <c r="J624" s="104"/>
      <c r="K624" s="103">
        <f>SUM(K625:K629)</f>
        <v>0</v>
      </c>
      <c r="L624" s="103">
        <f>SUM(L625:L629)</f>
        <v>0</v>
      </c>
      <c r="M624" s="158">
        <f>SUM(M625:M629)</f>
        <v>0</v>
      </c>
      <c r="N624" s="158">
        <f>SUM(N625:N629)</f>
        <v>0</v>
      </c>
      <c r="O624" s="110"/>
      <c r="X624" s="498"/>
    </row>
    <row r="625" spans="1:29" x14ac:dyDescent="0.2">
      <c r="A625" s="12">
        <v>8400</v>
      </c>
      <c r="B625" s="9" t="s">
        <v>119</v>
      </c>
      <c r="C625" s="9"/>
      <c r="D625" s="9"/>
      <c r="E625" s="9"/>
      <c r="G625" s="9"/>
      <c r="H625" s="9"/>
      <c r="I625" s="9"/>
      <c r="J625" s="9"/>
      <c r="K625" s="95"/>
      <c r="L625" s="95">
        <v>0</v>
      </c>
      <c r="M625" s="92">
        <f>K625+L625</f>
        <v>0</v>
      </c>
      <c r="N625" s="92"/>
      <c r="X625" s="498"/>
    </row>
    <row r="626" spans="1:29" x14ac:dyDescent="0.2">
      <c r="A626" s="12">
        <f>A625+1</f>
        <v>8401</v>
      </c>
      <c r="B626" s="9" t="s">
        <v>118</v>
      </c>
      <c r="C626" s="9"/>
      <c r="D626" s="9"/>
      <c r="E626" s="9"/>
      <c r="G626" s="9"/>
      <c r="H626" s="9"/>
      <c r="I626" s="9"/>
      <c r="J626" s="9"/>
      <c r="K626" s="95"/>
      <c r="L626" s="95">
        <v>0</v>
      </c>
      <c r="M626" s="92">
        <f>K626+L626</f>
        <v>0</v>
      </c>
      <c r="N626" s="92"/>
      <c r="X626" s="498"/>
    </row>
    <row r="627" spans="1:29" x14ac:dyDescent="0.2">
      <c r="A627" s="12">
        <f>A626+1</f>
        <v>8402</v>
      </c>
      <c r="B627" s="9" t="s">
        <v>117</v>
      </c>
      <c r="C627" s="9"/>
      <c r="D627" s="9"/>
      <c r="E627" s="9"/>
      <c r="G627" s="9"/>
      <c r="H627" s="9"/>
      <c r="I627" s="9"/>
      <c r="J627" s="9"/>
      <c r="K627" s="95"/>
      <c r="L627" s="95">
        <v>0</v>
      </c>
      <c r="M627" s="92">
        <f>K627+L627</f>
        <v>0</v>
      </c>
      <c r="N627" s="92"/>
      <c r="X627" s="498"/>
    </row>
    <row r="628" spans="1:29" x14ac:dyDescent="0.2">
      <c r="A628" s="12">
        <f>A627+1</f>
        <v>8403</v>
      </c>
      <c r="C628" s="9"/>
      <c r="D628" s="9"/>
      <c r="E628" s="9"/>
      <c r="G628" s="9"/>
      <c r="H628" s="9"/>
      <c r="I628" s="9"/>
      <c r="J628" s="9"/>
      <c r="K628" s="95"/>
      <c r="L628" s="95"/>
      <c r="M628" s="92">
        <f>K628+L628</f>
        <v>0</v>
      </c>
      <c r="N628" s="92"/>
      <c r="X628" s="498"/>
    </row>
    <row r="629" spans="1:29" x14ac:dyDescent="0.2">
      <c r="C629" s="9"/>
      <c r="D629" s="9"/>
      <c r="E629" s="9"/>
      <c r="G629" s="9"/>
      <c r="H629" s="9"/>
      <c r="I629" s="9"/>
      <c r="J629" s="9"/>
      <c r="K629" s="95"/>
      <c r="L629" s="95"/>
      <c r="M629" s="92"/>
      <c r="N629" s="92"/>
      <c r="X629" s="498"/>
    </row>
    <row r="630" spans="1:29" x14ac:dyDescent="0.2">
      <c r="A630" s="107"/>
      <c r="B630" s="106" t="s">
        <v>116</v>
      </c>
      <c r="C630" s="49"/>
      <c r="D630" s="82"/>
      <c r="E630" s="49"/>
      <c r="F630" s="130"/>
      <c r="G630" s="159"/>
      <c r="H630" s="105"/>
      <c r="I630" s="105" t="s">
        <v>79</v>
      </c>
      <c r="J630" s="104"/>
      <c r="K630" s="103">
        <f>SUM(K631:K636)</f>
        <v>0</v>
      </c>
      <c r="L630" s="103">
        <f>SUM(L631:L636)</f>
        <v>0</v>
      </c>
      <c r="M630" s="158">
        <f>SUM(M631:M636)</f>
        <v>0</v>
      </c>
      <c r="N630" s="158">
        <f>SUM(N631:N636)</f>
        <v>0</v>
      </c>
      <c r="O630" s="110"/>
      <c r="Q630" s="101"/>
      <c r="R630" s="101"/>
      <c r="S630" s="101"/>
      <c r="T630" s="101"/>
      <c r="U630" s="101"/>
      <c r="V630" s="187"/>
      <c r="W630" s="415"/>
      <c r="X630" s="498"/>
    </row>
    <row r="631" spans="1:29" x14ac:dyDescent="0.2">
      <c r="A631" s="12">
        <v>8600</v>
      </c>
      <c r="B631" s="9" t="s">
        <v>115</v>
      </c>
      <c r="C631" s="18"/>
      <c r="D631" s="23"/>
      <c r="E631" s="18"/>
      <c r="F631" s="24">
        <v>0</v>
      </c>
      <c r="G631" s="155" t="s">
        <v>111</v>
      </c>
      <c r="H631" s="5">
        <v>0</v>
      </c>
      <c r="J631" s="96"/>
      <c r="K631" s="95"/>
      <c r="L631" s="95">
        <f>F631*H631</f>
        <v>0</v>
      </c>
      <c r="M631" s="92">
        <f>K631+L631</f>
        <v>0</v>
      </c>
      <c r="N631" s="92"/>
      <c r="X631" s="498"/>
    </row>
    <row r="632" spans="1:29" x14ac:dyDescent="0.2">
      <c r="A632" s="12">
        <f>A631+1</f>
        <v>8601</v>
      </c>
      <c r="B632" s="9" t="s">
        <v>114</v>
      </c>
      <c r="C632" s="18"/>
      <c r="D632" s="23"/>
      <c r="E632" s="18"/>
      <c r="F632" s="24">
        <v>0</v>
      </c>
      <c r="G632" s="155" t="s">
        <v>111</v>
      </c>
      <c r="H632" s="5">
        <v>0</v>
      </c>
      <c r="J632" s="96"/>
      <c r="K632" s="95"/>
      <c r="L632" s="95">
        <f>F632*H632</f>
        <v>0</v>
      </c>
      <c r="M632" s="92">
        <f>K632+L632</f>
        <v>0</v>
      </c>
      <c r="N632" s="92"/>
      <c r="X632" s="498"/>
    </row>
    <row r="633" spans="1:29" x14ac:dyDescent="0.2">
      <c r="A633" s="12">
        <f>A632+1</f>
        <v>8602</v>
      </c>
      <c r="B633" s="9" t="s">
        <v>113</v>
      </c>
      <c r="C633" s="18"/>
      <c r="D633" s="23"/>
      <c r="E633" s="18"/>
      <c r="F633" s="24">
        <v>0</v>
      </c>
      <c r="G633" s="155" t="s">
        <v>111</v>
      </c>
      <c r="H633" s="5">
        <v>0</v>
      </c>
      <c r="I633" s="86"/>
      <c r="J633" s="96"/>
      <c r="K633" s="95"/>
      <c r="L633" s="95">
        <f>F633*H633</f>
        <v>0</v>
      </c>
      <c r="M633" s="92">
        <f>K633+L633</f>
        <v>0</v>
      </c>
      <c r="N633" s="92"/>
      <c r="X633" s="498"/>
    </row>
    <row r="634" spans="1:29" x14ac:dyDescent="0.2">
      <c r="A634" s="12">
        <f>A633+1</f>
        <v>8603</v>
      </c>
      <c r="B634" s="9" t="s">
        <v>112</v>
      </c>
      <c r="C634" s="18"/>
      <c r="D634" s="23"/>
      <c r="E634" s="18"/>
      <c r="F634" s="24">
        <v>0</v>
      </c>
      <c r="G634" s="155" t="s">
        <v>111</v>
      </c>
      <c r="H634" s="5">
        <v>0</v>
      </c>
      <c r="I634" s="86"/>
      <c r="J634" s="96"/>
      <c r="K634" s="95"/>
      <c r="L634" s="95">
        <f>F634*H634</f>
        <v>0</v>
      </c>
      <c r="M634" s="92">
        <f>K634+L634</f>
        <v>0</v>
      </c>
      <c r="N634" s="92"/>
      <c r="X634" s="498"/>
    </row>
    <row r="635" spans="1:29" x14ac:dyDescent="0.2">
      <c r="A635" s="12">
        <f>A634+1</f>
        <v>8604</v>
      </c>
      <c r="C635" s="18"/>
      <c r="D635" s="23"/>
      <c r="E635" s="18"/>
      <c r="F635" s="24"/>
      <c r="G635" s="155"/>
      <c r="H635" s="5"/>
      <c r="I635" s="86"/>
      <c r="J635" s="96"/>
      <c r="K635" s="95"/>
      <c r="L635" s="95"/>
      <c r="M635" s="92">
        <f>K635+L635</f>
        <v>0</v>
      </c>
      <c r="N635" s="92"/>
      <c r="X635" s="498"/>
    </row>
    <row r="636" spans="1:29" x14ac:dyDescent="0.2">
      <c r="C636" s="18"/>
      <c r="D636" s="23"/>
      <c r="E636" s="18"/>
      <c r="F636" s="24"/>
      <c r="G636" s="155"/>
      <c r="H636" s="5"/>
      <c r="I636" s="86"/>
      <c r="J636" s="96"/>
      <c r="K636" s="95"/>
      <c r="L636" s="95"/>
      <c r="M636" s="92"/>
      <c r="N636" s="92"/>
      <c r="X636" s="498"/>
    </row>
    <row r="637" spans="1:29" x14ac:dyDescent="0.2">
      <c r="A637" s="107"/>
      <c r="B637" s="106" t="s">
        <v>110</v>
      </c>
      <c r="C637" s="49"/>
      <c r="D637" s="82"/>
      <c r="E637" s="49"/>
      <c r="F637" s="130"/>
      <c r="G637" s="159"/>
      <c r="H637" s="105"/>
      <c r="I637" s="105" t="s">
        <v>79</v>
      </c>
      <c r="J637" s="104"/>
      <c r="K637" s="103">
        <f>SUM(K638:K640)</f>
        <v>0</v>
      </c>
      <c r="L637" s="103">
        <f>SUM(L638:L640)</f>
        <v>0</v>
      </c>
      <c r="M637" s="158">
        <f>SUM(M638:M640)</f>
        <v>0</v>
      </c>
      <c r="N637" s="158">
        <f>SUM(N638:N640)</f>
        <v>0</v>
      </c>
      <c r="O637" s="110"/>
      <c r="Q637" s="101"/>
      <c r="R637" s="101"/>
      <c r="S637" s="101"/>
      <c r="T637" s="101"/>
      <c r="U637" s="101"/>
      <c r="V637" s="187"/>
      <c r="W637" s="415"/>
      <c r="X637" s="498"/>
    </row>
    <row r="638" spans="1:29" x14ac:dyDescent="0.2">
      <c r="A638" s="12">
        <v>8600</v>
      </c>
      <c r="B638" s="9" t="s">
        <v>109</v>
      </c>
      <c r="C638" s="18"/>
      <c r="D638" s="23"/>
      <c r="E638" s="18"/>
      <c r="F638" s="157">
        <v>0</v>
      </c>
      <c r="G638" s="155" t="s">
        <v>108</v>
      </c>
      <c r="H638" s="5">
        <v>0</v>
      </c>
      <c r="I638" s="73"/>
      <c r="J638" s="96"/>
      <c r="K638" s="95"/>
      <c r="L638" s="95">
        <f>F638*H638</f>
        <v>0</v>
      </c>
      <c r="M638" s="92">
        <f>K638+L638</f>
        <v>0</v>
      </c>
      <c r="N638" s="92"/>
      <c r="X638" s="506" t="s">
        <v>611</v>
      </c>
      <c r="Y638" s="525"/>
      <c r="Z638" s="510"/>
      <c r="AA638" s="190"/>
      <c r="AB638" s="190"/>
      <c r="AC638" s="510"/>
    </row>
    <row r="639" spans="1:29" x14ac:dyDescent="0.2">
      <c r="A639" s="12">
        <f>A638+1</f>
        <v>8601</v>
      </c>
      <c r="C639" s="18"/>
      <c r="D639" s="23"/>
      <c r="E639" s="18"/>
      <c r="F639" s="24"/>
      <c r="G639" s="156"/>
      <c r="H639" s="5"/>
      <c r="I639" s="86"/>
      <c r="J639" s="96"/>
      <c r="K639" s="95"/>
      <c r="L639" s="95"/>
      <c r="M639" s="92">
        <f>K639+L639</f>
        <v>0</v>
      </c>
      <c r="N639" s="92"/>
      <c r="X639" s="498"/>
    </row>
    <row r="640" spans="1:29" x14ac:dyDescent="0.2">
      <c r="C640" s="18"/>
      <c r="D640" s="23"/>
      <c r="E640" s="18"/>
      <c r="F640" s="24"/>
      <c r="G640" s="155"/>
      <c r="H640" s="5"/>
      <c r="I640" s="86"/>
      <c r="J640" s="94"/>
      <c r="K640" s="93"/>
      <c r="L640" s="93"/>
      <c r="M640" s="92"/>
      <c r="N640" s="92"/>
      <c r="X640" s="498"/>
    </row>
    <row r="641" spans="1:29" x14ac:dyDescent="0.2">
      <c r="C641" s="154"/>
      <c r="D641" s="153"/>
      <c r="E641" s="83"/>
      <c r="F641" s="152"/>
      <c r="G641" s="151"/>
      <c r="H641" s="130"/>
      <c r="I641" s="130" t="s">
        <v>107</v>
      </c>
      <c r="J641" s="150"/>
      <c r="K641" s="149">
        <f>K569+K575+K608+K624+K637+K630</f>
        <v>0</v>
      </c>
      <c r="L641" s="149">
        <f>L569+L575+L608+L624+L637+L630</f>
        <v>0</v>
      </c>
      <c r="M641" s="149">
        <f>M569+M575+M608+M624+M637+M630</f>
        <v>0</v>
      </c>
      <c r="N641" s="149">
        <f>N569+N575+N608+N624+N637+N630</f>
        <v>0</v>
      </c>
      <c r="X641" s="498"/>
    </row>
    <row r="642" spans="1:29" ht="17" thickBot="1" x14ac:dyDescent="0.25">
      <c r="A642" s="148"/>
      <c r="B642" s="147"/>
      <c r="C642" s="145"/>
      <c r="D642" s="146"/>
      <c r="E642" s="145"/>
      <c r="F642" s="144"/>
      <c r="G642" s="143"/>
      <c r="H642" s="142"/>
      <c r="I642" s="141"/>
      <c r="J642" s="141"/>
      <c r="K642" s="140"/>
      <c r="L642" s="140"/>
      <c r="M642" s="139"/>
      <c r="N642" s="139"/>
      <c r="X642" s="498"/>
    </row>
    <row r="643" spans="1:29" x14ac:dyDescent="0.2">
      <c r="C643" s="18"/>
      <c r="D643" s="23"/>
      <c r="E643" s="18"/>
      <c r="F643" s="24"/>
      <c r="G643" s="26"/>
      <c r="H643" s="5"/>
      <c r="I643" s="86"/>
      <c r="J643" s="94"/>
      <c r="K643" s="138"/>
      <c r="L643" s="138"/>
      <c r="M643" s="137"/>
      <c r="N643" s="137"/>
      <c r="X643" s="498"/>
    </row>
    <row r="644" spans="1:29" ht="40" x14ac:dyDescent="0.2">
      <c r="A644" s="107" t="s">
        <v>106</v>
      </c>
      <c r="B644" s="72" t="s">
        <v>105</v>
      </c>
      <c r="C644" s="121"/>
      <c r="D644" s="75"/>
      <c r="E644" s="121"/>
      <c r="F644" s="136"/>
      <c r="G644" s="120"/>
      <c r="H644" s="85"/>
      <c r="I644" s="86"/>
      <c r="J644" s="135"/>
      <c r="K644" s="134" t="s">
        <v>38</v>
      </c>
      <c r="L644" s="133" t="s">
        <v>37</v>
      </c>
      <c r="M644" s="132" t="s">
        <v>36</v>
      </c>
      <c r="N644" s="131" t="s">
        <v>520</v>
      </c>
      <c r="Q644" s="101"/>
      <c r="R644" s="101"/>
      <c r="S644" s="101"/>
      <c r="T644" s="101"/>
      <c r="U644" s="101"/>
      <c r="V644" s="187"/>
      <c r="W644" s="415"/>
      <c r="X644" s="498"/>
    </row>
    <row r="645" spans="1:29" x14ac:dyDescent="0.2">
      <c r="A645" s="107"/>
      <c r="B645" s="106" t="s">
        <v>104</v>
      </c>
      <c r="C645" s="49"/>
      <c r="D645" s="82"/>
      <c r="E645" s="49"/>
      <c r="F645" s="130"/>
      <c r="G645" s="81"/>
      <c r="H645" s="105"/>
      <c r="I645" s="105" t="s">
        <v>79</v>
      </c>
      <c r="J645" s="129"/>
      <c r="K645" s="128">
        <f>SUM(K646:K654)</f>
        <v>0</v>
      </c>
      <c r="L645" s="128">
        <f>SUM(L646:L654)</f>
        <v>0</v>
      </c>
      <c r="M645" s="127">
        <f>SUM(M646:M654)</f>
        <v>0</v>
      </c>
      <c r="N645" s="127">
        <f>SUM(N646:N654)</f>
        <v>0</v>
      </c>
      <c r="O645" s="110"/>
      <c r="Q645" s="101"/>
      <c r="R645" s="101"/>
      <c r="S645" s="101"/>
      <c r="T645" s="101"/>
      <c r="U645" s="101"/>
      <c r="V645" s="187"/>
      <c r="W645" s="415"/>
      <c r="X645" s="498"/>
    </row>
    <row r="646" spans="1:29" x14ac:dyDescent="0.2">
      <c r="A646" s="12">
        <v>9100</v>
      </c>
      <c r="B646" s="9" t="s">
        <v>103</v>
      </c>
      <c r="C646" s="18"/>
      <c r="D646" s="23"/>
      <c r="E646" s="18"/>
      <c r="F646" s="24"/>
      <c r="G646" s="125">
        <f>0%</f>
        <v>0</v>
      </c>
      <c r="H646" s="126">
        <v>0</v>
      </c>
      <c r="J646" s="96"/>
      <c r="K646" s="95"/>
      <c r="L646" s="95">
        <f>ROUND((G646*H646)*2,1)/2</f>
        <v>0</v>
      </c>
      <c r="M646" s="92">
        <f t="shared" ref="M646:M653" si="96">K646+L646</f>
        <v>0</v>
      </c>
      <c r="N646" s="92"/>
      <c r="X646" s="506" t="s">
        <v>613</v>
      </c>
      <c r="Y646" s="525"/>
      <c r="Z646" s="510"/>
      <c r="AA646" s="190"/>
      <c r="AB646" s="190"/>
      <c r="AC646" s="510"/>
    </row>
    <row r="647" spans="1:29" x14ac:dyDescent="0.2">
      <c r="A647" s="12">
        <f t="shared" ref="A647:A653" si="97">A646+1</f>
        <v>9101</v>
      </c>
      <c r="B647" s="9" t="s">
        <v>102</v>
      </c>
      <c r="C647" s="18"/>
      <c r="D647" s="23"/>
      <c r="E647" s="18"/>
      <c r="F647" s="24"/>
      <c r="G647" s="125">
        <v>0.05</v>
      </c>
      <c r="H647" s="124">
        <f>L646</f>
        <v>0</v>
      </c>
      <c r="I647" s="86"/>
      <c r="J647" s="96"/>
      <c r="K647" s="95"/>
      <c r="L647" s="95">
        <f>ROUND((G647*H647)*2,1)/2</f>
        <v>0</v>
      </c>
      <c r="M647" s="92">
        <f t="shared" si="96"/>
        <v>0</v>
      </c>
      <c r="N647" s="92"/>
      <c r="X647" s="503" t="s">
        <v>614</v>
      </c>
      <c r="Y647" s="526"/>
      <c r="Z647" s="242"/>
      <c r="AA647" s="527"/>
      <c r="AB647" s="527"/>
      <c r="AC647" s="242"/>
    </row>
    <row r="648" spans="1:29" x14ac:dyDescent="0.2">
      <c r="A648" s="12">
        <f t="shared" si="97"/>
        <v>9102</v>
      </c>
      <c r="B648" s="9" t="s">
        <v>101</v>
      </c>
      <c r="C648" s="18"/>
      <c r="D648" s="23"/>
      <c r="E648" s="39"/>
      <c r="F648" s="24"/>
      <c r="G648" s="26"/>
      <c r="H648" s="5"/>
      <c r="I648" s="86"/>
      <c r="J648" s="96"/>
      <c r="K648" s="95"/>
      <c r="L648" s="95">
        <v>0</v>
      </c>
      <c r="M648" s="92">
        <f t="shared" si="96"/>
        <v>0</v>
      </c>
      <c r="N648" s="92"/>
      <c r="X648" s="575" t="s">
        <v>615</v>
      </c>
      <c r="Y648" s="576"/>
      <c r="Z648" s="577"/>
      <c r="AA648" s="578"/>
      <c r="AB648" s="578"/>
      <c r="AC648" s="577"/>
    </row>
    <row r="649" spans="1:29" x14ac:dyDescent="0.2">
      <c r="A649" s="12">
        <f t="shared" si="97"/>
        <v>9103</v>
      </c>
      <c r="B649" s="9" t="s">
        <v>100</v>
      </c>
      <c r="C649" s="18"/>
      <c r="D649" s="23"/>
      <c r="E649" s="18"/>
      <c r="F649" s="24"/>
      <c r="G649" s="125">
        <v>0</v>
      </c>
      <c r="H649" s="124">
        <f>M295+M349-M345</f>
        <v>0</v>
      </c>
      <c r="I649" s="86"/>
      <c r="J649" s="96"/>
      <c r="K649" s="95"/>
      <c r="L649" s="95">
        <f>G649*H649</f>
        <v>0</v>
      </c>
      <c r="M649" s="92">
        <f t="shared" si="96"/>
        <v>0</v>
      </c>
      <c r="N649" s="92"/>
      <c r="X649" s="506" t="s">
        <v>616</v>
      </c>
      <c r="Y649" s="525"/>
      <c r="Z649" s="510"/>
      <c r="AA649" s="190"/>
      <c r="AB649" s="190"/>
      <c r="AC649" s="510"/>
    </row>
    <row r="650" spans="1:29" x14ac:dyDescent="0.2">
      <c r="A650" s="12">
        <f t="shared" si="97"/>
        <v>9104</v>
      </c>
      <c r="B650" s="9" t="s">
        <v>99</v>
      </c>
      <c r="C650" s="18"/>
      <c r="D650" s="23"/>
      <c r="E650" s="18"/>
      <c r="F650" s="24"/>
      <c r="G650" s="26" t="s">
        <v>98</v>
      </c>
      <c r="H650" s="5">
        <v>0</v>
      </c>
      <c r="I650" s="86"/>
      <c r="J650" s="96"/>
      <c r="K650" s="95"/>
      <c r="L650" s="95">
        <f>F650*H650</f>
        <v>0</v>
      </c>
      <c r="M650" s="92">
        <f t="shared" si="96"/>
        <v>0</v>
      </c>
      <c r="N650" s="92"/>
      <c r="X650" s="498"/>
    </row>
    <row r="651" spans="1:29" x14ac:dyDescent="0.2">
      <c r="A651" s="12">
        <f t="shared" si="97"/>
        <v>9105</v>
      </c>
      <c r="B651" s="9" t="s">
        <v>97</v>
      </c>
      <c r="C651" s="18"/>
      <c r="D651" s="23"/>
      <c r="E651" s="18"/>
      <c r="F651" s="24"/>
      <c r="G651" s="26"/>
      <c r="H651" s="5"/>
      <c r="I651" s="86"/>
      <c r="J651" s="96"/>
      <c r="K651" s="95"/>
      <c r="L651" s="95">
        <v>0</v>
      </c>
      <c r="M651" s="92">
        <f t="shared" si="96"/>
        <v>0</v>
      </c>
      <c r="N651" s="92"/>
      <c r="X651" s="498"/>
    </row>
    <row r="652" spans="1:29" x14ac:dyDescent="0.2">
      <c r="A652" s="12">
        <f t="shared" si="97"/>
        <v>9106</v>
      </c>
      <c r="B652" s="9" t="s">
        <v>96</v>
      </c>
      <c r="C652" s="18"/>
      <c r="D652" s="23"/>
      <c r="E652" s="18"/>
      <c r="F652" s="24"/>
      <c r="G652" s="26"/>
      <c r="H652" s="5"/>
      <c r="I652" s="86"/>
      <c r="J652" s="96"/>
      <c r="K652" s="95"/>
      <c r="L652" s="95">
        <v>0</v>
      </c>
      <c r="M652" s="92">
        <f t="shared" si="96"/>
        <v>0</v>
      </c>
      <c r="N652" s="92"/>
      <c r="X652" s="498"/>
    </row>
    <row r="653" spans="1:29" x14ac:dyDescent="0.2">
      <c r="A653" s="12">
        <f t="shared" si="97"/>
        <v>9107</v>
      </c>
      <c r="C653" s="18"/>
      <c r="D653" s="23"/>
      <c r="E653" s="18"/>
      <c r="F653" s="24"/>
      <c r="G653" s="26"/>
      <c r="H653" s="5"/>
      <c r="I653" s="86"/>
      <c r="J653" s="96"/>
      <c r="K653" s="95"/>
      <c r="L653" s="95"/>
      <c r="M653" s="92">
        <f t="shared" si="96"/>
        <v>0</v>
      </c>
      <c r="N653" s="92"/>
      <c r="X653" s="498"/>
    </row>
    <row r="654" spans="1:29" x14ac:dyDescent="0.2">
      <c r="B654" s="72"/>
      <c r="C654" s="121"/>
      <c r="D654" s="75"/>
      <c r="E654" s="121"/>
      <c r="F654" s="72"/>
      <c r="G654" s="9"/>
      <c r="H654" s="120"/>
      <c r="I654" s="119"/>
      <c r="J654" s="123"/>
      <c r="K654" s="29"/>
      <c r="L654" s="29"/>
      <c r="M654" s="122"/>
      <c r="N654" s="122"/>
      <c r="Q654" s="101"/>
      <c r="R654" s="101"/>
      <c r="S654" s="101"/>
      <c r="T654" s="101"/>
      <c r="U654" s="101"/>
      <c r="V654" s="187"/>
      <c r="W654" s="415"/>
      <c r="X654" s="498"/>
    </row>
    <row r="655" spans="1:29" x14ac:dyDescent="0.2">
      <c r="B655" s="106" t="s">
        <v>95</v>
      </c>
      <c r="C655" s="49"/>
      <c r="D655" s="82"/>
      <c r="E655" s="49"/>
      <c r="F655" s="48"/>
      <c r="G655" s="80"/>
      <c r="H655" s="105"/>
      <c r="I655" s="105" t="s">
        <v>79</v>
      </c>
      <c r="J655" s="113"/>
      <c r="K655" s="112">
        <f>SUM(K656:K664)</f>
        <v>0</v>
      </c>
      <c r="L655" s="112">
        <f>SUM(L656:L664)</f>
        <v>0</v>
      </c>
      <c r="M655" s="111">
        <f>SUM(M656:M664)</f>
        <v>0</v>
      </c>
      <c r="N655" s="111">
        <f>SUM(N656:N664)</f>
        <v>0</v>
      </c>
      <c r="O655" s="110"/>
      <c r="Q655" s="101"/>
      <c r="R655" s="101"/>
      <c r="S655" s="101"/>
      <c r="T655" s="101"/>
      <c r="U655" s="101"/>
      <c r="V655" s="187"/>
      <c r="W655" s="415"/>
      <c r="X655" s="498"/>
    </row>
    <row r="656" spans="1:29" x14ac:dyDescent="0.2">
      <c r="A656" s="12">
        <v>9200</v>
      </c>
      <c r="B656" s="9" t="s">
        <v>94</v>
      </c>
      <c r="C656" s="121"/>
      <c r="D656" s="75"/>
      <c r="E656" s="121"/>
      <c r="F656" s="72"/>
      <c r="G656" s="9"/>
      <c r="H656" s="120"/>
      <c r="I656" s="119"/>
      <c r="J656" s="96"/>
      <c r="K656" s="95"/>
      <c r="L656" s="95">
        <v>0</v>
      </c>
      <c r="M656" s="92">
        <f t="shared" ref="M656:M662" si="98">K656+L656</f>
        <v>0</v>
      </c>
      <c r="N656" s="92"/>
      <c r="Q656" s="101"/>
      <c r="R656" s="101"/>
      <c r="S656" s="101"/>
      <c r="T656" s="101"/>
      <c r="U656" s="101"/>
      <c r="V656" s="187"/>
      <c r="W656" s="415"/>
      <c r="X656" s="498"/>
    </row>
    <row r="657" spans="1:29" x14ac:dyDescent="0.2">
      <c r="A657" s="12">
        <f t="shared" ref="A657:A663" si="99">A656+1</f>
        <v>9201</v>
      </c>
      <c r="B657" s="9" t="s">
        <v>93</v>
      </c>
      <c r="C657" s="18"/>
      <c r="D657" s="23"/>
      <c r="E657" s="18"/>
      <c r="G657" s="9"/>
      <c r="H657" s="26"/>
      <c r="I657" s="16"/>
      <c r="J657" s="96"/>
      <c r="K657" s="95"/>
      <c r="L657" s="95">
        <v>0</v>
      </c>
      <c r="M657" s="92">
        <f t="shared" si="98"/>
        <v>0</v>
      </c>
      <c r="N657" s="92"/>
      <c r="O657" s="61"/>
      <c r="X657" s="498"/>
    </row>
    <row r="658" spans="1:29" x14ac:dyDescent="0.2">
      <c r="A658" s="12">
        <f t="shared" si="99"/>
        <v>9202</v>
      </c>
      <c r="B658" s="9" t="s">
        <v>92</v>
      </c>
      <c r="C658" s="18"/>
      <c r="D658" s="23"/>
      <c r="E658" s="18"/>
      <c r="G658" s="9"/>
      <c r="H658" s="26"/>
      <c r="I658" s="16"/>
      <c r="J658" s="96"/>
      <c r="K658" s="95"/>
      <c r="L658" s="95">
        <v>0</v>
      </c>
      <c r="M658" s="92">
        <f t="shared" si="98"/>
        <v>0</v>
      </c>
      <c r="N658" s="92"/>
      <c r="O658" s="61"/>
      <c r="X658" s="498"/>
    </row>
    <row r="659" spans="1:29" x14ac:dyDescent="0.2">
      <c r="A659" s="12">
        <f t="shared" si="99"/>
        <v>9203</v>
      </c>
      <c r="B659" s="9" t="s">
        <v>91</v>
      </c>
      <c r="C659" s="18"/>
      <c r="D659" s="23"/>
      <c r="E659" s="18"/>
      <c r="G659" s="9"/>
      <c r="H659" s="26"/>
      <c r="I659" s="16"/>
      <c r="J659" s="96"/>
      <c r="K659" s="95"/>
      <c r="L659" s="95">
        <v>0</v>
      </c>
      <c r="M659" s="92">
        <f t="shared" si="98"/>
        <v>0</v>
      </c>
      <c r="N659" s="92"/>
      <c r="O659" s="61"/>
      <c r="X659" s="498"/>
    </row>
    <row r="660" spans="1:29" x14ac:dyDescent="0.2">
      <c r="A660" s="12">
        <f t="shared" si="99"/>
        <v>9204</v>
      </c>
      <c r="B660" s="9" t="s">
        <v>90</v>
      </c>
      <c r="C660" s="18"/>
      <c r="D660" s="23"/>
      <c r="E660" s="18"/>
      <c r="G660" s="9"/>
      <c r="H660" s="26"/>
      <c r="I660" s="16"/>
      <c r="J660" s="96"/>
      <c r="K660" s="95"/>
      <c r="L660" s="95">
        <v>0</v>
      </c>
      <c r="M660" s="92">
        <f t="shared" si="98"/>
        <v>0</v>
      </c>
      <c r="N660" s="92"/>
      <c r="O660" s="61"/>
      <c r="X660" s="498"/>
    </row>
    <row r="661" spans="1:29" x14ac:dyDescent="0.2">
      <c r="A661" s="12">
        <f t="shared" si="99"/>
        <v>9205</v>
      </c>
      <c r="B661" s="9" t="s">
        <v>89</v>
      </c>
      <c r="C661" s="18"/>
      <c r="D661" s="23"/>
      <c r="E661" s="18"/>
      <c r="G661" s="9"/>
      <c r="H661" s="26"/>
      <c r="I661" s="16"/>
      <c r="J661" s="96"/>
      <c r="K661" s="95"/>
      <c r="L661" s="95">
        <v>0</v>
      </c>
      <c r="M661" s="92">
        <f t="shared" si="98"/>
        <v>0</v>
      </c>
      <c r="N661" s="92"/>
      <c r="O661" s="61"/>
      <c r="X661" s="498"/>
    </row>
    <row r="662" spans="1:29" x14ac:dyDescent="0.2">
      <c r="A662" s="12">
        <f t="shared" si="99"/>
        <v>9206</v>
      </c>
      <c r="B662" s="9" t="s">
        <v>88</v>
      </c>
      <c r="C662" s="18"/>
      <c r="D662" s="23"/>
      <c r="E662" s="18"/>
      <c r="G662" s="9"/>
      <c r="H662" s="26"/>
      <c r="I662" s="16"/>
      <c r="J662" s="96"/>
      <c r="K662" s="95"/>
      <c r="L662" s="95">
        <v>0</v>
      </c>
      <c r="M662" s="92">
        <f t="shared" si="98"/>
        <v>0</v>
      </c>
      <c r="N662" s="92"/>
      <c r="O662" s="61"/>
      <c r="X662" s="498"/>
    </row>
    <row r="663" spans="1:29" x14ac:dyDescent="0.2">
      <c r="A663" s="12">
        <f t="shared" si="99"/>
        <v>9207</v>
      </c>
      <c r="B663" s="118" t="s">
        <v>87</v>
      </c>
      <c r="C663" s="18"/>
      <c r="D663" s="23"/>
      <c r="E663" s="18"/>
      <c r="G663" s="9"/>
      <c r="H663" s="26"/>
      <c r="I663" s="16"/>
      <c r="J663" s="96"/>
      <c r="K663" s="95"/>
      <c r="L663" s="95"/>
      <c r="M663" s="92"/>
      <c r="N663" s="92"/>
      <c r="O663" s="61"/>
      <c r="X663" s="498"/>
    </row>
    <row r="664" spans="1:29" x14ac:dyDescent="0.2">
      <c r="C664" s="18"/>
      <c r="D664" s="23"/>
      <c r="E664" s="18"/>
      <c r="G664" s="9"/>
      <c r="H664" s="26"/>
      <c r="I664" s="16"/>
      <c r="J664" s="115"/>
      <c r="K664" s="114"/>
      <c r="L664" s="114"/>
      <c r="M664" s="92"/>
      <c r="N664" s="92"/>
      <c r="O664" s="61"/>
      <c r="X664" s="640" t="s">
        <v>617</v>
      </c>
      <c r="Y664" s="638"/>
      <c r="Z664" s="638"/>
      <c r="AA664" s="638"/>
      <c r="AB664" s="638"/>
      <c r="AC664" s="638"/>
    </row>
    <row r="665" spans="1:29" x14ac:dyDescent="0.2">
      <c r="A665" s="107"/>
      <c r="B665" s="106" t="s">
        <v>86</v>
      </c>
      <c r="C665" s="49"/>
      <c r="D665" s="82"/>
      <c r="E665" s="49"/>
      <c r="F665" s="48"/>
      <c r="G665" s="48"/>
      <c r="H665" s="105"/>
      <c r="I665" s="105" t="s">
        <v>79</v>
      </c>
      <c r="J665" s="113"/>
      <c r="K665" s="112">
        <f>SUM(K666:K669)</f>
        <v>0</v>
      </c>
      <c r="L665" s="112">
        <f>SUM(L666:L669)</f>
        <v>0</v>
      </c>
      <c r="M665" s="111">
        <f>SUM(M666:M669)</f>
        <v>0</v>
      </c>
      <c r="N665" s="111">
        <f>SUM(N666:N669)</f>
        <v>0</v>
      </c>
      <c r="O665" s="110"/>
      <c r="Q665" s="101"/>
      <c r="R665" s="101"/>
      <c r="S665" s="101"/>
      <c r="T665" s="101"/>
      <c r="U665" s="101"/>
      <c r="V665" s="187"/>
      <c r="W665" s="415"/>
      <c r="X665" s="639"/>
      <c r="Y665" s="638"/>
      <c r="Z665" s="638"/>
      <c r="AA665" s="638"/>
      <c r="AB665" s="638"/>
      <c r="AC665" s="638"/>
    </row>
    <row r="666" spans="1:29" x14ac:dyDescent="0.2">
      <c r="A666" s="12">
        <v>9300</v>
      </c>
      <c r="B666" s="9" t="s">
        <v>85</v>
      </c>
      <c r="C666" s="18"/>
      <c r="D666" s="23"/>
      <c r="E666" s="18"/>
      <c r="G666" s="9"/>
      <c r="H666" s="26"/>
      <c r="I666" s="16"/>
      <c r="J666" s="96"/>
      <c r="K666" s="95"/>
      <c r="L666" s="95">
        <v>0</v>
      </c>
      <c r="M666" s="92">
        <f>K666+L666</f>
        <v>0</v>
      </c>
      <c r="N666" s="92"/>
      <c r="O666" s="61"/>
      <c r="X666" s="639"/>
      <c r="Y666" s="638"/>
      <c r="Z666" s="638"/>
      <c r="AA666" s="638"/>
      <c r="AB666" s="638"/>
      <c r="AC666" s="638"/>
    </row>
    <row r="667" spans="1:29" x14ac:dyDescent="0.2">
      <c r="A667" s="12">
        <f>A666+1</f>
        <v>9301</v>
      </c>
      <c r="B667" s="9" t="s">
        <v>84</v>
      </c>
      <c r="C667" s="18"/>
      <c r="D667" s="23"/>
      <c r="E667" s="18"/>
      <c r="F667" s="117">
        <v>5.0000000000000001E-3</v>
      </c>
      <c r="G667" s="97" t="s">
        <v>76</v>
      </c>
      <c r="H667" s="116">
        <v>0</v>
      </c>
      <c r="I667" s="16"/>
      <c r="J667" s="96"/>
      <c r="K667" s="95"/>
      <c r="L667" s="95">
        <f>F667*H667</f>
        <v>0</v>
      </c>
      <c r="M667" s="92">
        <f>K667+L667</f>
        <v>0</v>
      </c>
      <c r="N667" s="92"/>
      <c r="O667" s="61"/>
      <c r="X667" s="639"/>
      <c r="Y667" s="638"/>
      <c r="Z667" s="638"/>
      <c r="AA667" s="638"/>
      <c r="AB667" s="638"/>
      <c r="AC667" s="638"/>
    </row>
    <row r="668" spans="1:29" x14ac:dyDescent="0.2">
      <c r="A668" s="12">
        <f>A667+1</f>
        <v>9302</v>
      </c>
      <c r="C668" s="18"/>
      <c r="D668" s="23"/>
      <c r="E668" s="18"/>
      <c r="G668" s="9"/>
      <c r="H668" s="26"/>
      <c r="I668" s="16"/>
      <c r="J668" s="96"/>
      <c r="K668" s="95"/>
      <c r="L668" s="95">
        <v>0</v>
      </c>
      <c r="M668" s="92">
        <f>K668+L668</f>
        <v>0</v>
      </c>
      <c r="N668" s="92"/>
      <c r="O668" s="61"/>
      <c r="X668" s="498"/>
    </row>
    <row r="669" spans="1:29" x14ac:dyDescent="0.2">
      <c r="C669" s="18"/>
      <c r="D669" s="23"/>
      <c r="E669" s="18"/>
      <c r="G669" s="9"/>
      <c r="H669" s="26"/>
      <c r="I669" s="16"/>
      <c r="J669" s="115"/>
      <c r="K669" s="114"/>
      <c r="L669" s="114"/>
      <c r="M669" s="92"/>
      <c r="N669" s="92"/>
      <c r="O669" s="61"/>
      <c r="X669" s="503" t="s">
        <v>618</v>
      </c>
      <c r="Y669" s="242"/>
      <c r="Z669" s="242"/>
      <c r="AA669" s="242"/>
      <c r="AB669" s="527"/>
      <c r="AC669" s="242"/>
    </row>
    <row r="670" spans="1:29" x14ac:dyDescent="0.2">
      <c r="A670" s="107"/>
      <c r="B670" s="106" t="s">
        <v>83</v>
      </c>
      <c r="C670" s="49"/>
      <c r="D670" s="82"/>
      <c r="E670" s="49"/>
      <c r="F670" s="48"/>
      <c r="G670" s="48"/>
      <c r="H670" s="105"/>
      <c r="I670" s="105" t="s">
        <v>79</v>
      </c>
      <c r="J670" s="113"/>
      <c r="K670" s="112">
        <f>SUM(K671:K675)</f>
        <v>0</v>
      </c>
      <c r="L670" s="112">
        <f>SUM(L671:L675)</f>
        <v>0</v>
      </c>
      <c r="M670" s="111">
        <f>SUM(M671:M675)</f>
        <v>0</v>
      </c>
      <c r="N670" s="111">
        <f>SUM(N671:N675)</f>
        <v>0</v>
      </c>
      <c r="O670" s="110"/>
      <c r="Q670" s="101"/>
      <c r="R670" s="101"/>
      <c r="S670" s="101"/>
      <c r="T670" s="101"/>
      <c r="U670" s="101"/>
      <c r="V670" s="187"/>
      <c r="W670" s="415"/>
      <c r="X670" s="598"/>
      <c r="Y670" s="9"/>
      <c r="AA670" s="9"/>
    </row>
    <row r="671" spans="1:29" x14ac:dyDescent="0.2">
      <c r="A671" s="12">
        <v>9400</v>
      </c>
      <c r="B671" s="9" t="s">
        <v>8</v>
      </c>
      <c r="C671" s="18"/>
      <c r="D671" s="23"/>
      <c r="E671" s="18"/>
      <c r="G671" s="9"/>
      <c r="H671" s="26"/>
      <c r="I671" s="16"/>
      <c r="J671" s="96"/>
      <c r="K671" s="95"/>
      <c r="L671" s="95">
        <v>0</v>
      </c>
      <c r="M671" s="92">
        <f>K671+L671</f>
        <v>0</v>
      </c>
      <c r="N671" s="92"/>
      <c r="O671" s="61"/>
      <c r="X671" s="498"/>
    </row>
    <row r="672" spans="1:29" x14ac:dyDescent="0.2">
      <c r="A672" s="12">
        <f>A671+1</f>
        <v>9401</v>
      </c>
      <c r="B672" s="9" t="s">
        <v>82</v>
      </c>
      <c r="C672" s="18"/>
      <c r="D672" s="23"/>
      <c r="E672" s="18"/>
      <c r="G672" s="9"/>
      <c r="H672" s="26"/>
      <c r="I672" s="16"/>
      <c r="J672" s="96"/>
      <c r="K672" s="95"/>
      <c r="L672" s="95">
        <v>0</v>
      </c>
      <c r="M672" s="92">
        <f>K672+L672</f>
        <v>0</v>
      </c>
      <c r="N672" s="92"/>
      <c r="O672" s="61"/>
      <c r="X672" s="498"/>
    </row>
    <row r="673" spans="1:29" x14ac:dyDescent="0.2">
      <c r="A673" s="12">
        <f>A672+1</f>
        <v>9402</v>
      </c>
      <c r="B673" s="9" t="s">
        <v>81</v>
      </c>
      <c r="C673" s="18"/>
      <c r="D673" s="23"/>
      <c r="E673" s="18"/>
      <c r="G673" s="26"/>
      <c r="I673" s="6"/>
      <c r="J673" s="96"/>
      <c r="K673" s="95"/>
      <c r="L673" s="95">
        <v>0</v>
      </c>
      <c r="M673" s="92">
        <f>K673+L673</f>
        <v>0</v>
      </c>
      <c r="N673" s="92"/>
      <c r="O673" s="61"/>
      <c r="X673" s="498"/>
    </row>
    <row r="674" spans="1:29" x14ac:dyDescent="0.2">
      <c r="A674" s="12">
        <f>A673+1</f>
        <v>9403</v>
      </c>
      <c r="C674" s="9"/>
      <c r="D674" s="9"/>
      <c r="E674" s="9"/>
      <c r="G674" s="9"/>
      <c r="H674" s="9"/>
      <c r="I674" s="9"/>
      <c r="J674" s="96"/>
      <c r="K674" s="95"/>
      <c r="L674" s="95"/>
      <c r="M674" s="92">
        <f>K674+L674</f>
        <v>0</v>
      </c>
      <c r="N674" s="92"/>
      <c r="O674" s="9"/>
      <c r="P674" s="1"/>
      <c r="Q674" s="9"/>
      <c r="R674" s="9"/>
      <c r="S674" s="9"/>
      <c r="T674" s="9"/>
      <c r="U674" s="9"/>
      <c r="V674" s="9"/>
      <c r="W674" s="97"/>
      <c r="X674" s="498"/>
    </row>
    <row r="675" spans="1:29" x14ac:dyDescent="0.2">
      <c r="C675" s="9"/>
      <c r="D675" s="9"/>
      <c r="E675" s="9"/>
      <c r="G675" s="9"/>
      <c r="H675" s="9"/>
      <c r="I675" s="9"/>
      <c r="J675" s="109"/>
      <c r="K675" s="108"/>
      <c r="L675" s="108"/>
      <c r="M675" s="108"/>
      <c r="N675" s="108"/>
      <c r="O675" s="9"/>
      <c r="P675" s="1"/>
      <c r="Q675" s="9"/>
      <c r="R675" s="9"/>
      <c r="S675" s="9"/>
      <c r="T675" s="9"/>
      <c r="U675" s="9"/>
      <c r="V675" s="9"/>
      <c r="W675" s="97"/>
      <c r="X675" s="641" t="s">
        <v>619</v>
      </c>
      <c r="Y675" s="638"/>
      <c r="Z675" s="638"/>
      <c r="AA675" s="638"/>
      <c r="AB675" s="638"/>
      <c r="AC675" s="638"/>
    </row>
    <row r="676" spans="1:29" x14ac:dyDescent="0.2">
      <c r="A676" s="107"/>
      <c r="B676" s="106" t="s">
        <v>80</v>
      </c>
      <c r="C676" s="49"/>
      <c r="D676" s="82"/>
      <c r="E676" s="49"/>
      <c r="F676" s="48"/>
      <c r="G676" s="48"/>
      <c r="H676" s="105"/>
      <c r="I676" s="105" t="s">
        <v>79</v>
      </c>
      <c r="J676" s="104"/>
      <c r="K676" s="103">
        <f>SUM(K677:K680)</f>
        <v>0</v>
      </c>
      <c r="L676" s="103">
        <f>SUM(L677:L680)</f>
        <v>0</v>
      </c>
      <c r="M676" s="103">
        <f>SUM(M677:M680)</f>
        <v>0</v>
      </c>
      <c r="N676" s="102">
        <f>SUM(N677:N680)</f>
        <v>0</v>
      </c>
      <c r="Q676" s="101"/>
      <c r="R676" s="101"/>
      <c r="S676" s="101"/>
      <c r="T676" s="101"/>
      <c r="U676" s="101"/>
      <c r="V676" s="19"/>
      <c r="W676" s="415"/>
      <c r="X676" s="639"/>
      <c r="Y676" s="638"/>
      <c r="Z676" s="638"/>
      <c r="AA676" s="638"/>
      <c r="AB676" s="638"/>
      <c r="AC676" s="638"/>
    </row>
    <row r="677" spans="1:29" x14ac:dyDescent="0.2">
      <c r="A677" s="12">
        <v>9500</v>
      </c>
      <c r="B677" s="9" t="s">
        <v>78</v>
      </c>
      <c r="C677" s="18"/>
      <c r="D677" s="23"/>
      <c r="E677" s="18"/>
      <c r="F677" s="99">
        <v>8.1000000000000003E-2</v>
      </c>
      <c r="G677" s="97" t="s">
        <v>76</v>
      </c>
      <c r="H677" s="100">
        <f>L37+L39+L41+L43+L655-L435-(L422/2)</f>
        <v>0</v>
      </c>
      <c r="I677" s="17">
        <f>J37+J39+J41+J43+J655+J665</f>
        <v>0</v>
      </c>
      <c r="J677" s="96"/>
      <c r="K677" s="95"/>
      <c r="L677" s="95">
        <f>F677*H677</f>
        <v>0</v>
      </c>
      <c r="M677" s="92">
        <f>K677+L677</f>
        <v>0</v>
      </c>
      <c r="N677" s="92"/>
      <c r="V677" s="17"/>
      <c r="X677" s="639"/>
      <c r="Y677" s="638"/>
      <c r="Z677" s="638"/>
      <c r="AA677" s="638"/>
      <c r="AB677" s="638"/>
      <c r="AC677" s="638"/>
    </row>
    <row r="678" spans="1:29" x14ac:dyDescent="0.2">
      <c r="A678" s="12">
        <f>A677+1</f>
        <v>9501</v>
      </c>
      <c r="B678" s="9" t="s">
        <v>77</v>
      </c>
      <c r="C678" s="18"/>
      <c r="D678" s="23"/>
      <c r="E678" s="18"/>
      <c r="F678" s="99">
        <v>3.7999999999999999E-2</v>
      </c>
      <c r="G678" s="97" t="s">
        <v>76</v>
      </c>
      <c r="H678" s="17">
        <f>L435</f>
        <v>0</v>
      </c>
      <c r="I678" s="17"/>
      <c r="J678" s="96"/>
      <c r="K678" s="95"/>
      <c r="L678" s="95">
        <f>F678*H678</f>
        <v>0</v>
      </c>
      <c r="M678" s="92">
        <f>K678+L678</f>
        <v>0</v>
      </c>
      <c r="N678" s="92"/>
      <c r="V678" s="17"/>
      <c r="X678" s="498"/>
    </row>
    <row r="679" spans="1:29" x14ac:dyDescent="0.2">
      <c r="A679" s="12">
        <f>A678+1</f>
        <v>9502</v>
      </c>
      <c r="B679" s="9" t="s">
        <v>7</v>
      </c>
      <c r="C679" s="18"/>
      <c r="D679" s="23"/>
      <c r="E679" s="18"/>
      <c r="F679" s="98">
        <v>0</v>
      </c>
      <c r="G679" s="97" t="s">
        <v>76</v>
      </c>
      <c r="H679" s="7">
        <f>M677+M678</f>
        <v>0</v>
      </c>
      <c r="I679" s="7">
        <f>((I677-J39)*7.5%)+(J39*3.75%)</f>
        <v>0</v>
      </c>
      <c r="J679" s="96"/>
      <c r="K679" s="95"/>
      <c r="L679" s="95">
        <f>F679*-H679</f>
        <v>0</v>
      </c>
      <c r="M679" s="92">
        <f>K679+L679</f>
        <v>0</v>
      </c>
      <c r="N679" s="92"/>
      <c r="V679" s="17"/>
      <c r="X679" s="640" t="s">
        <v>620</v>
      </c>
      <c r="Y679" s="638"/>
      <c r="Z679" s="638"/>
      <c r="AA679" s="638"/>
      <c r="AB679" s="638"/>
      <c r="AC679" s="638"/>
    </row>
    <row r="680" spans="1:29" x14ac:dyDescent="0.2">
      <c r="C680" s="18"/>
      <c r="D680" s="23"/>
      <c r="E680" s="18"/>
      <c r="G680" s="9"/>
      <c r="H680" s="9"/>
      <c r="I680" s="86"/>
      <c r="J680" s="94"/>
      <c r="K680" s="93"/>
      <c r="L680" s="93"/>
      <c r="M680" s="92"/>
      <c r="N680" s="92"/>
      <c r="V680" s="17"/>
      <c r="X680" s="639"/>
      <c r="Y680" s="638"/>
      <c r="Z680" s="638"/>
      <c r="AA680" s="638"/>
      <c r="AB680" s="638"/>
      <c r="AC680" s="638"/>
    </row>
    <row r="681" spans="1:29" ht="17" thickBot="1" x14ac:dyDescent="0.25">
      <c r="C681" s="18"/>
      <c r="D681" s="23"/>
      <c r="E681" s="91"/>
      <c r="F681" s="90"/>
      <c r="G681" s="90"/>
      <c r="H681" s="89"/>
      <c r="I681" s="89" t="s">
        <v>75</v>
      </c>
      <c r="J681" s="88"/>
      <c r="K681" s="87">
        <f>K645+K655+K665+K670+K676</f>
        <v>0</v>
      </c>
      <c r="L681" s="87">
        <f>L645+L655+L665+L670+L676</f>
        <v>0</v>
      </c>
      <c r="M681" s="87">
        <f>M645+M655+M665+M670+M676</f>
        <v>0</v>
      </c>
      <c r="N681" s="87">
        <f>N645+N655+N665+N670+N676</f>
        <v>0</v>
      </c>
      <c r="V681" s="17"/>
      <c r="X681" s="498"/>
    </row>
    <row r="682" spans="1:29" x14ac:dyDescent="0.2">
      <c r="C682" s="18"/>
      <c r="D682" s="23"/>
      <c r="E682" s="18"/>
      <c r="G682" s="9"/>
      <c r="H682" s="9"/>
      <c r="I682" s="86"/>
      <c r="J682" s="86"/>
      <c r="K682" s="85"/>
      <c r="L682" s="85"/>
      <c r="M682" s="5"/>
      <c r="N682" s="5"/>
      <c r="V682" s="17"/>
      <c r="X682" s="498"/>
    </row>
    <row r="683" spans="1:29" x14ac:dyDescent="0.2">
      <c r="C683" s="18"/>
      <c r="D683" s="23"/>
      <c r="E683" s="18"/>
      <c r="G683" s="9"/>
      <c r="H683" s="9"/>
      <c r="I683" s="86"/>
      <c r="J683" s="86"/>
      <c r="K683" s="85"/>
      <c r="L683" s="85"/>
      <c r="M683" s="5"/>
      <c r="N683" s="5"/>
      <c r="V683" s="17"/>
      <c r="X683" s="498"/>
    </row>
    <row r="684" spans="1:29" x14ac:dyDescent="0.2">
      <c r="C684" s="18"/>
      <c r="D684" s="23"/>
      <c r="E684" s="18"/>
      <c r="G684" s="9"/>
      <c r="H684" s="9"/>
      <c r="I684" s="86"/>
      <c r="J684" s="86"/>
      <c r="K684" s="85"/>
      <c r="L684" s="85"/>
      <c r="M684" s="5"/>
      <c r="N684" s="5"/>
      <c r="V684" s="17"/>
      <c r="X684" s="498"/>
    </row>
    <row r="685" spans="1:29" x14ac:dyDescent="0.2">
      <c r="C685" s="18"/>
      <c r="D685" s="23"/>
      <c r="E685" s="18"/>
      <c r="G685" s="9"/>
      <c r="H685" s="9"/>
      <c r="I685" s="86"/>
      <c r="J685" s="86"/>
      <c r="K685" s="85"/>
      <c r="L685" s="85"/>
      <c r="M685" s="5"/>
      <c r="N685" s="5"/>
      <c r="V685" s="17"/>
      <c r="X685" s="498"/>
    </row>
    <row r="686" spans="1:29" x14ac:dyDescent="0.2">
      <c r="C686" s="18"/>
      <c r="D686" s="23"/>
      <c r="E686" s="18"/>
      <c r="G686" s="9"/>
      <c r="H686" s="9"/>
      <c r="I686" s="86"/>
      <c r="J686" s="86"/>
      <c r="K686" s="85"/>
      <c r="L686" s="85"/>
      <c r="M686" s="5"/>
      <c r="N686" s="5"/>
      <c r="V686" s="17"/>
      <c r="X686" s="498"/>
    </row>
    <row r="687" spans="1:29" x14ac:dyDescent="0.2">
      <c r="C687" s="18"/>
      <c r="D687" s="23"/>
      <c r="E687" s="18"/>
      <c r="G687" s="9"/>
      <c r="H687" s="9"/>
      <c r="I687" s="86"/>
      <c r="J687" s="86"/>
      <c r="K687" s="85"/>
      <c r="L687" s="85"/>
      <c r="M687" s="5"/>
      <c r="N687" s="5"/>
      <c r="V687" s="17"/>
      <c r="X687" s="498"/>
    </row>
    <row r="688" spans="1:29" x14ac:dyDescent="0.2">
      <c r="C688" s="18"/>
      <c r="D688" s="23"/>
      <c r="E688" s="18"/>
      <c r="G688" s="9"/>
      <c r="H688" s="9"/>
      <c r="I688" s="86"/>
      <c r="J688" s="86"/>
      <c r="K688" s="85"/>
      <c r="L688" s="85"/>
      <c r="M688" s="5"/>
      <c r="N688" s="5"/>
      <c r="V688" s="17"/>
      <c r="X688" s="498"/>
    </row>
    <row r="689" spans="2:24" x14ac:dyDescent="0.2">
      <c r="C689" s="18"/>
      <c r="D689" s="23"/>
      <c r="E689" s="18"/>
      <c r="G689" s="9"/>
      <c r="H689" s="9"/>
      <c r="I689" s="86"/>
      <c r="J689" s="86"/>
      <c r="K689" s="85"/>
      <c r="L689" s="85"/>
      <c r="M689" s="5"/>
      <c r="N689" s="5"/>
      <c r="V689" s="17"/>
      <c r="X689" s="498"/>
    </row>
    <row r="690" spans="2:24" x14ac:dyDescent="0.2">
      <c r="C690" s="18"/>
      <c r="D690" s="23"/>
      <c r="E690" s="18"/>
      <c r="G690" s="9"/>
      <c r="H690" s="9"/>
      <c r="I690" s="86"/>
      <c r="J690" s="86"/>
      <c r="K690" s="85"/>
      <c r="L690" s="85"/>
      <c r="M690" s="5"/>
      <c r="N690" s="5"/>
      <c r="V690" s="17"/>
      <c r="X690" s="498"/>
    </row>
    <row r="691" spans="2:24" x14ac:dyDescent="0.2">
      <c r="C691" s="18"/>
      <c r="D691" s="23"/>
      <c r="E691" s="18"/>
      <c r="G691" s="9"/>
      <c r="H691" s="9"/>
      <c r="I691" s="86"/>
      <c r="J691" s="86"/>
      <c r="K691" s="85"/>
      <c r="L691" s="85"/>
      <c r="M691" s="5"/>
      <c r="N691" s="5"/>
      <c r="V691" s="17"/>
      <c r="X691" s="498"/>
    </row>
    <row r="692" spans="2:24" x14ac:dyDescent="0.2">
      <c r="C692" s="18"/>
      <c r="D692" s="23"/>
      <c r="E692" s="18"/>
      <c r="G692" s="9"/>
      <c r="H692" s="9"/>
      <c r="I692" s="86"/>
      <c r="J692" s="86"/>
      <c r="K692" s="85"/>
      <c r="L692" s="85"/>
      <c r="M692" s="5"/>
      <c r="N692" s="5"/>
      <c r="V692" s="17"/>
      <c r="X692" s="498"/>
    </row>
    <row r="693" spans="2:24" x14ac:dyDescent="0.2">
      <c r="C693" s="18"/>
      <c r="D693" s="23"/>
      <c r="E693" s="18"/>
      <c r="G693" s="9"/>
      <c r="H693" s="9"/>
      <c r="I693" s="86"/>
      <c r="J693" s="86"/>
      <c r="K693" s="85"/>
      <c r="L693" s="85"/>
      <c r="M693" s="5"/>
      <c r="N693" s="5"/>
      <c r="V693" s="17"/>
      <c r="X693" s="498"/>
    </row>
    <row r="694" spans="2:24" x14ac:dyDescent="0.2">
      <c r="C694" s="18"/>
      <c r="D694" s="23"/>
      <c r="E694" s="18"/>
      <c r="G694" s="9"/>
      <c r="H694" s="9"/>
      <c r="I694" s="86"/>
      <c r="J694" s="86"/>
      <c r="K694" s="85"/>
      <c r="L694" s="85"/>
      <c r="M694" s="5"/>
      <c r="N694" s="5"/>
      <c r="V694" s="17"/>
      <c r="X694" s="498"/>
    </row>
    <row r="695" spans="2:24" x14ac:dyDescent="0.2">
      <c r="C695" s="18"/>
      <c r="D695" s="23"/>
      <c r="E695" s="18"/>
      <c r="G695" s="9"/>
      <c r="H695" s="9"/>
      <c r="I695" s="86"/>
      <c r="J695" s="86"/>
      <c r="K695" s="85"/>
      <c r="L695" s="85"/>
      <c r="M695" s="5"/>
      <c r="N695" s="5"/>
      <c r="V695" s="17"/>
      <c r="X695" s="498"/>
    </row>
    <row r="696" spans="2:24" x14ac:dyDescent="0.2">
      <c r="C696" s="18"/>
      <c r="D696" s="23"/>
      <c r="E696" s="18"/>
      <c r="G696" s="9"/>
      <c r="H696" s="9"/>
      <c r="I696" s="86"/>
      <c r="J696" s="86"/>
      <c r="K696" s="85"/>
      <c r="L696" s="85"/>
      <c r="M696" s="5"/>
      <c r="N696" s="5"/>
      <c r="V696" s="17"/>
      <c r="X696" s="498"/>
    </row>
    <row r="697" spans="2:24" x14ac:dyDescent="0.2">
      <c r="C697" s="18"/>
      <c r="D697" s="23"/>
      <c r="E697" s="18"/>
      <c r="G697" s="9"/>
      <c r="H697" s="9"/>
      <c r="I697" s="86"/>
      <c r="J697" s="86"/>
      <c r="K697" s="85"/>
      <c r="L697" s="85"/>
      <c r="M697" s="5"/>
      <c r="N697" s="5"/>
      <c r="V697" s="17"/>
      <c r="X697" s="498"/>
    </row>
    <row r="698" spans="2:24" x14ac:dyDescent="0.2">
      <c r="C698" s="18"/>
      <c r="D698" s="23"/>
      <c r="E698" s="18"/>
      <c r="G698" s="9"/>
      <c r="H698" s="9"/>
      <c r="I698" s="86"/>
      <c r="J698" s="86"/>
      <c r="K698" s="85"/>
      <c r="L698" s="85"/>
      <c r="M698" s="5"/>
      <c r="N698" s="5"/>
      <c r="V698" s="17"/>
      <c r="X698" s="498"/>
    </row>
    <row r="699" spans="2:24" x14ac:dyDescent="0.2">
      <c r="C699" s="18"/>
      <c r="D699" s="23"/>
      <c r="E699" s="18"/>
      <c r="G699" s="9"/>
      <c r="H699" s="9"/>
      <c r="I699" s="86"/>
      <c r="J699" s="86"/>
      <c r="K699" s="85"/>
      <c r="L699" s="85"/>
      <c r="M699" s="5"/>
      <c r="N699" s="5"/>
      <c r="V699" s="17"/>
      <c r="X699" s="498"/>
    </row>
    <row r="700" spans="2:24" x14ac:dyDescent="0.2">
      <c r="C700" s="18"/>
      <c r="D700" s="23"/>
      <c r="E700" s="18"/>
      <c r="G700" s="9"/>
      <c r="H700" s="9"/>
      <c r="I700" s="86"/>
      <c r="J700" s="86"/>
      <c r="K700" s="85"/>
      <c r="L700" s="85"/>
      <c r="M700" s="5"/>
      <c r="N700" s="5"/>
      <c r="V700" s="17"/>
      <c r="X700" s="498"/>
    </row>
    <row r="701" spans="2:24" x14ac:dyDescent="0.2">
      <c r="C701" s="18"/>
      <c r="D701" s="23"/>
      <c r="E701" s="18"/>
      <c r="G701" s="9"/>
      <c r="H701" s="9"/>
      <c r="I701" s="86"/>
      <c r="J701" s="86"/>
      <c r="K701" s="85"/>
      <c r="L701" s="85"/>
      <c r="M701" s="5"/>
      <c r="N701" s="5"/>
      <c r="V701" s="17"/>
      <c r="X701" s="498"/>
    </row>
    <row r="702" spans="2:24" x14ac:dyDescent="0.2">
      <c r="C702" s="18"/>
      <c r="D702" s="23"/>
      <c r="E702" s="18"/>
      <c r="G702" s="9"/>
      <c r="H702" s="9"/>
      <c r="I702" s="86"/>
      <c r="J702" s="86"/>
      <c r="K702" s="85"/>
      <c r="L702" s="85"/>
      <c r="M702" s="5"/>
      <c r="N702" s="5"/>
      <c r="V702" s="17"/>
      <c r="X702" s="498"/>
    </row>
    <row r="703" spans="2:24" x14ac:dyDescent="0.2">
      <c r="B703" s="84"/>
      <c r="C703" s="83"/>
      <c r="D703" s="80"/>
      <c r="E703" s="83"/>
      <c r="F703" s="82"/>
      <c r="G703" s="80"/>
      <c r="H703" s="81" t="s">
        <v>74</v>
      </c>
      <c r="I703" s="80"/>
      <c r="J703" s="79"/>
      <c r="K703" s="78"/>
      <c r="L703" s="78"/>
      <c r="M703" s="77"/>
      <c r="N703" s="76"/>
      <c r="Q703" s="22"/>
      <c r="R703" s="22"/>
      <c r="S703" s="22"/>
      <c r="T703" s="22"/>
      <c r="U703" s="22"/>
      <c r="V703" s="17"/>
      <c r="X703" s="498"/>
    </row>
    <row r="704" spans="2:24" x14ac:dyDescent="0.2">
      <c r="C704" s="18"/>
      <c r="D704" s="9"/>
      <c r="E704" s="18"/>
      <c r="F704" s="75"/>
      <c r="G704" s="9"/>
      <c r="H704" s="74"/>
      <c r="I704" s="9"/>
      <c r="J704" s="73"/>
      <c r="M704" s="72"/>
      <c r="N704" s="72"/>
      <c r="Q704" s="22"/>
      <c r="R704" s="22"/>
      <c r="S704" s="22"/>
      <c r="T704" s="22"/>
      <c r="U704" s="22"/>
      <c r="V704" s="17"/>
      <c r="X704" s="498"/>
    </row>
    <row r="705" spans="1:24" x14ac:dyDescent="0.2">
      <c r="C705" s="18"/>
      <c r="D705" s="9"/>
      <c r="E705" s="9"/>
      <c r="G705" s="9"/>
      <c r="H705" s="23"/>
      <c r="I705" s="23"/>
      <c r="J705" s="67"/>
      <c r="K705" s="61"/>
      <c r="L705" s="61"/>
      <c r="M705" s="9"/>
      <c r="N705" s="9"/>
      <c r="Q705" s="22"/>
      <c r="R705" s="22"/>
      <c r="S705" s="22"/>
      <c r="T705" s="22"/>
      <c r="U705" s="22"/>
      <c r="V705" s="17"/>
      <c r="X705" s="498"/>
    </row>
    <row r="706" spans="1:24" x14ac:dyDescent="0.2">
      <c r="B706" s="71" t="s">
        <v>73</v>
      </c>
      <c r="C706" s="70"/>
      <c r="D706" s="42"/>
      <c r="E706" s="43"/>
      <c r="F706" s="43"/>
      <c r="G706" s="43"/>
      <c r="H706" s="669" t="str">
        <f>H11</f>
        <v>Film 2</v>
      </c>
      <c r="I706" s="43"/>
      <c r="J706" s="69"/>
      <c r="K706" s="69"/>
      <c r="L706" s="68"/>
      <c r="M706" s="9"/>
      <c r="N706" s="9"/>
      <c r="Q706" s="22"/>
      <c r="R706" s="22"/>
      <c r="S706" s="22"/>
      <c r="T706" s="22"/>
      <c r="U706" s="22"/>
      <c r="V706" s="17"/>
      <c r="X706" s="498"/>
    </row>
    <row r="707" spans="1:24" x14ac:dyDescent="0.2">
      <c r="B707" s="71"/>
      <c r="C707" s="70"/>
      <c r="D707" s="42"/>
      <c r="E707" s="43"/>
      <c r="F707" s="43"/>
      <c r="G707" s="43"/>
      <c r="H707" s="69"/>
      <c r="I707" s="43"/>
      <c r="J707" s="69"/>
      <c r="K707" s="69"/>
      <c r="L707" s="68"/>
      <c r="M707" s="9"/>
      <c r="N707" s="9"/>
      <c r="Q707" s="22"/>
      <c r="R707" s="22"/>
      <c r="S707" s="22"/>
      <c r="T707" s="22"/>
      <c r="U707" s="22"/>
      <c r="V707" s="17"/>
      <c r="X707" s="498"/>
    </row>
    <row r="708" spans="1:24" x14ac:dyDescent="0.2">
      <c r="B708" s="71" t="s">
        <v>72</v>
      </c>
      <c r="C708" s="70"/>
      <c r="D708" s="42"/>
      <c r="E708" s="43"/>
      <c r="F708" s="43"/>
      <c r="G708" s="43"/>
      <c r="H708" s="69" t="str">
        <f>H13</f>
        <v>...</v>
      </c>
      <c r="I708" s="43"/>
      <c r="J708" s="69"/>
      <c r="K708" s="69"/>
      <c r="L708" s="68"/>
      <c r="M708" s="9"/>
      <c r="N708" s="9"/>
      <c r="Q708" s="22"/>
      <c r="R708" s="22"/>
      <c r="S708" s="22"/>
      <c r="T708" s="22"/>
      <c r="U708" s="22"/>
      <c r="V708" s="17"/>
      <c r="X708" s="498"/>
    </row>
    <row r="709" spans="1:24" x14ac:dyDescent="0.2">
      <c r="B709" s="71"/>
      <c r="C709" s="70"/>
      <c r="D709" s="42"/>
      <c r="E709" s="43"/>
      <c r="F709" s="43"/>
      <c r="G709" s="43"/>
      <c r="H709" s="69"/>
      <c r="I709" s="43"/>
      <c r="J709" s="69"/>
      <c r="K709" s="69"/>
      <c r="L709" s="68"/>
      <c r="M709" s="9"/>
      <c r="N709" s="9"/>
      <c r="Q709" s="22"/>
      <c r="R709" s="22"/>
      <c r="S709" s="22"/>
      <c r="T709" s="22"/>
      <c r="U709" s="22"/>
      <c r="V709" s="17"/>
      <c r="X709" s="498"/>
    </row>
    <row r="710" spans="1:24" x14ac:dyDescent="0.2">
      <c r="B710" s="71" t="s">
        <v>71</v>
      </c>
      <c r="C710" s="70"/>
      <c r="D710" s="42"/>
      <c r="E710" s="43"/>
      <c r="F710" s="43"/>
      <c r="G710" s="43"/>
      <c r="H710" s="69" t="str">
        <f>H15</f>
        <v>...</v>
      </c>
      <c r="I710" s="43"/>
      <c r="J710" s="69"/>
      <c r="K710" s="69"/>
      <c r="L710" s="68"/>
      <c r="M710" s="9"/>
      <c r="N710" s="9"/>
      <c r="Q710" s="22"/>
      <c r="R710" s="22"/>
      <c r="S710" s="22"/>
      <c r="T710" s="22"/>
      <c r="U710" s="22"/>
      <c r="V710" s="17"/>
      <c r="X710" s="498"/>
    </row>
    <row r="711" spans="1:24" x14ac:dyDescent="0.2">
      <c r="C711" s="18"/>
      <c r="D711" s="9"/>
      <c r="E711" s="9"/>
      <c r="G711" s="9"/>
      <c r="H711" s="23"/>
      <c r="I711" s="23"/>
      <c r="J711" s="67"/>
      <c r="K711" s="61"/>
      <c r="L711" s="61"/>
      <c r="M711" s="9"/>
      <c r="N711" s="9"/>
      <c r="Q711" s="22"/>
      <c r="R711" s="22"/>
      <c r="S711" s="22"/>
      <c r="T711" s="22"/>
      <c r="U711" s="22"/>
      <c r="V711" s="17"/>
      <c r="X711" s="498"/>
    </row>
    <row r="712" spans="1:24" x14ac:dyDescent="0.2">
      <c r="C712" s="18"/>
      <c r="D712" s="9"/>
      <c r="E712" s="9"/>
      <c r="G712" s="9"/>
      <c r="H712" s="23"/>
      <c r="I712" s="23"/>
      <c r="J712" s="67" t="s">
        <v>70</v>
      </c>
      <c r="K712" s="61"/>
      <c r="L712" s="61"/>
      <c r="M712" s="9"/>
      <c r="N712" s="9"/>
      <c r="Q712" s="22"/>
      <c r="R712" s="22"/>
      <c r="S712" s="22"/>
      <c r="T712" s="22"/>
      <c r="U712" s="22"/>
      <c r="V712" s="17"/>
      <c r="X712" s="498"/>
    </row>
    <row r="713" spans="1:24" ht="42" x14ac:dyDescent="0.2">
      <c r="C713" s="18"/>
      <c r="D713" s="9"/>
      <c r="E713" s="9"/>
      <c r="G713" s="9"/>
      <c r="H713" s="23"/>
      <c r="I713" s="23"/>
      <c r="J713" s="66" t="s">
        <v>69</v>
      </c>
      <c r="K713" s="57" t="s">
        <v>38</v>
      </c>
      <c r="L713" s="56" t="s">
        <v>37</v>
      </c>
      <c r="M713" s="55" t="s">
        <v>36</v>
      </c>
      <c r="N713" s="65" t="s">
        <v>520</v>
      </c>
      <c r="Q713" s="22"/>
      <c r="R713" s="22"/>
      <c r="S713" s="22"/>
      <c r="T713" s="22"/>
      <c r="U713" s="22"/>
      <c r="V713" s="17"/>
      <c r="X713" s="498"/>
    </row>
    <row r="714" spans="1:24" x14ac:dyDescent="0.2">
      <c r="A714" s="51" t="s">
        <v>68</v>
      </c>
      <c r="B714" s="48" t="str">
        <f>B61</f>
        <v>SCENARIO ET DROITS ARTISTIQUES</v>
      </c>
      <c r="C714" s="49"/>
      <c r="D714" s="48"/>
      <c r="E714" s="48"/>
      <c r="F714" s="48"/>
      <c r="G714" s="48"/>
      <c r="H714" s="48"/>
      <c r="I714" s="48"/>
      <c r="J714" s="64"/>
      <c r="K714" s="45">
        <f>SUM(K715:K723)</f>
        <v>0</v>
      </c>
      <c r="L714" s="45">
        <f>SUM(L715:L723)</f>
        <v>0</v>
      </c>
      <c r="M714" s="45">
        <f>SUM(M715:M723)</f>
        <v>0</v>
      </c>
      <c r="N714" s="45">
        <f>SUM(N715:N723)</f>
        <v>0</v>
      </c>
      <c r="Q714" s="22"/>
      <c r="R714" s="22"/>
      <c r="S714" s="22"/>
      <c r="T714" s="22"/>
      <c r="U714" s="22"/>
      <c r="V714" s="17"/>
      <c r="X714" s="498"/>
    </row>
    <row r="715" spans="1:24" x14ac:dyDescent="0.2">
      <c r="C715" s="18"/>
      <c r="D715" s="9"/>
      <c r="E715" s="9"/>
      <c r="G715" s="9"/>
      <c r="H715" s="9"/>
      <c r="I715" s="9"/>
      <c r="J715" s="62"/>
      <c r="K715" s="37"/>
      <c r="L715" s="37"/>
      <c r="M715" s="37"/>
      <c r="N715" s="37"/>
      <c r="Q715" s="22"/>
      <c r="R715" s="22"/>
      <c r="S715" s="22"/>
      <c r="T715" s="22"/>
      <c r="U715" s="22"/>
      <c r="V715" s="17"/>
      <c r="X715" s="498"/>
    </row>
    <row r="716" spans="1:24" x14ac:dyDescent="0.2">
      <c r="A716" s="12">
        <v>1.1000000000000001</v>
      </c>
      <c r="B716" s="44" t="s">
        <v>67</v>
      </c>
      <c r="C716" s="43"/>
      <c r="D716" s="43"/>
      <c r="E716" s="43"/>
      <c r="F716" s="43"/>
      <c r="G716" s="43"/>
      <c r="H716" s="43"/>
      <c r="I716" s="43"/>
      <c r="J716" s="63"/>
      <c r="K716" s="40">
        <f>K62</f>
        <v>0</v>
      </c>
      <c r="L716" s="40">
        <f>L62</f>
        <v>0</v>
      </c>
      <c r="M716" s="40">
        <f t="shared" ref="M716:M722" si="100">K716+L716</f>
        <v>0</v>
      </c>
      <c r="N716" s="40">
        <f>N62</f>
        <v>0</v>
      </c>
      <c r="Q716" s="22"/>
      <c r="R716" s="22"/>
      <c r="S716" s="22"/>
      <c r="T716" s="22"/>
      <c r="U716" s="22"/>
      <c r="V716" s="17"/>
      <c r="X716" s="498"/>
    </row>
    <row r="717" spans="1:24" x14ac:dyDescent="0.2">
      <c r="A717" s="12">
        <v>1.2</v>
      </c>
      <c r="B717" s="44" t="s">
        <v>66</v>
      </c>
      <c r="C717" s="43"/>
      <c r="D717" s="43"/>
      <c r="E717" s="43"/>
      <c r="F717" s="43"/>
      <c r="G717" s="43"/>
      <c r="H717" s="43"/>
      <c r="I717" s="43"/>
      <c r="J717" s="63"/>
      <c r="K717" s="40">
        <f>K71</f>
        <v>0</v>
      </c>
      <c r="L717" s="40">
        <f>L71</f>
        <v>0</v>
      </c>
      <c r="M717" s="40">
        <f t="shared" si="100"/>
        <v>0</v>
      </c>
      <c r="N717" s="40">
        <f>N71</f>
        <v>0</v>
      </c>
      <c r="Q717" s="22"/>
      <c r="R717" s="22"/>
      <c r="S717" s="22"/>
      <c r="T717" s="22"/>
      <c r="U717" s="22"/>
      <c r="V717" s="17"/>
      <c r="X717" s="498"/>
    </row>
    <row r="718" spans="1:24" x14ac:dyDescent="0.2">
      <c r="A718" s="12">
        <v>1.3</v>
      </c>
      <c r="B718" s="44" t="s">
        <v>65</v>
      </c>
      <c r="C718" s="43"/>
      <c r="D718" s="43"/>
      <c r="E718" s="43"/>
      <c r="F718" s="43"/>
      <c r="G718" s="43"/>
      <c r="H718" s="43"/>
      <c r="I718" s="43"/>
      <c r="J718" s="63"/>
      <c r="K718" s="40">
        <f>K77</f>
        <v>0</v>
      </c>
      <c r="L718" s="40">
        <f>L77</f>
        <v>0</v>
      </c>
      <c r="M718" s="40">
        <f t="shared" si="100"/>
        <v>0</v>
      </c>
      <c r="N718" s="40">
        <f>N77</f>
        <v>0</v>
      </c>
      <c r="Q718" s="22"/>
      <c r="R718" s="22"/>
      <c r="S718" s="22"/>
      <c r="T718" s="22"/>
      <c r="U718" s="22"/>
      <c r="V718" s="17"/>
      <c r="X718" s="498"/>
    </row>
    <row r="719" spans="1:24" x14ac:dyDescent="0.2">
      <c r="A719" s="12">
        <v>1.4</v>
      </c>
      <c r="B719" s="44" t="s">
        <v>64</v>
      </c>
      <c r="C719" s="43"/>
      <c r="D719" s="43"/>
      <c r="E719" s="43"/>
      <c r="F719" s="43"/>
      <c r="G719" s="43"/>
      <c r="H719" s="43"/>
      <c r="I719" s="43"/>
      <c r="J719" s="63"/>
      <c r="K719" s="40">
        <f>K83</f>
        <v>0</v>
      </c>
      <c r="L719" s="40">
        <f>L83</f>
        <v>0</v>
      </c>
      <c r="M719" s="40">
        <f t="shared" si="100"/>
        <v>0</v>
      </c>
      <c r="N719" s="40">
        <f>N83</f>
        <v>0</v>
      </c>
      <c r="Q719" s="22"/>
      <c r="R719" s="22"/>
      <c r="S719" s="22"/>
      <c r="T719" s="22"/>
      <c r="U719" s="22"/>
      <c r="V719" s="17"/>
      <c r="X719" s="498"/>
    </row>
    <row r="720" spans="1:24" x14ac:dyDescent="0.2">
      <c r="A720" s="12">
        <v>1.5</v>
      </c>
      <c r="B720" s="44" t="s">
        <v>63</v>
      </c>
      <c r="C720" s="43"/>
      <c r="D720" s="43"/>
      <c r="E720" s="43"/>
      <c r="F720" s="43"/>
      <c r="G720" s="43"/>
      <c r="H720" s="43"/>
      <c r="I720" s="43"/>
      <c r="J720" s="63"/>
      <c r="K720" s="40">
        <f>K89</f>
        <v>0</v>
      </c>
      <c r="L720" s="40">
        <f>L89</f>
        <v>0</v>
      </c>
      <c r="M720" s="40">
        <f t="shared" si="100"/>
        <v>0</v>
      </c>
      <c r="N720" s="40">
        <f>N89</f>
        <v>0</v>
      </c>
      <c r="Q720" s="22"/>
      <c r="R720" s="22"/>
      <c r="S720" s="22"/>
      <c r="T720" s="22"/>
      <c r="U720" s="22"/>
      <c r="V720" s="17"/>
      <c r="X720" s="498"/>
    </row>
    <row r="721" spans="1:24" x14ac:dyDescent="0.2">
      <c r="A721" s="12">
        <v>1.6</v>
      </c>
      <c r="B721" s="44" t="s">
        <v>62</v>
      </c>
      <c r="C721" s="43"/>
      <c r="D721" s="43"/>
      <c r="E721" s="43"/>
      <c r="F721" s="43"/>
      <c r="G721" s="43"/>
      <c r="H721" s="43"/>
      <c r="I721" s="43"/>
      <c r="J721" s="63"/>
      <c r="K721" s="40">
        <f>K97</f>
        <v>0</v>
      </c>
      <c r="L721" s="40">
        <f>L97</f>
        <v>0</v>
      </c>
      <c r="M721" s="40">
        <f t="shared" si="100"/>
        <v>0</v>
      </c>
      <c r="N721" s="40">
        <f>N97</f>
        <v>0</v>
      </c>
      <c r="Q721" s="22"/>
      <c r="R721" s="22"/>
      <c r="S721" s="22"/>
      <c r="T721" s="22"/>
      <c r="U721" s="22"/>
      <c r="V721" s="17"/>
      <c r="X721" s="498"/>
    </row>
    <row r="722" spans="1:24" x14ac:dyDescent="0.2">
      <c r="A722" s="12">
        <v>1.7</v>
      </c>
      <c r="B722" s="44" t="s">
        <v>61</v>
      </c>
      <c r="C722" s="43"/>
      <c r="D722" s="43"/>
      <c r="E722" s="43"/>
      <c r="F722" s="43"/>
      <c r="G722" s="43"/>
      <c r="H722" s="43"/>
      <c r="I722" s="43"/>
      <c r="J722" s="63"/>
      <c r="K722" s="40">
        <f>K102</f>
        <v>0</v>
      </c>
      <c r="L722" s="40">
        <f>L102</f>
        <v>0</v>
      </c>
      <c r="M722" s="40">
        <f t="shared" si="100"/>
        <v>0</v>
      </c>
      <c r="N722" s="40">
        <f>N102</f>
        <v>0</v>
      </c>
      <c r="Q722" s="22"/>
      <c r="R722" s="22"/>
      <c r="S722" s="22"/>
      <c r="T722" s="22"/>
      <c r="U722" s="22"/>
      <c r="V722" s="17"/>
      <c r="X722" s="498"/>
    </row>
    <row r="723" spans="1:24" x14ac:dyDescent="0.2">
      <c r="B723" s="13"/>
      <c r="C723" s="18"/>
      <c r="D723" s="9"/>
      <c r="E723" s="9"/>
      <c r="G723" s="9"/>
      <c r="H723" s="9"/>
      <c r="I723" s="9"/>
      <c r="J723" s="62"/>
      <c r="K723" s="37"/>
      <c r="L723" s="37"/>
      <c r="M723" s="37"/>
      <c r="N723" s="37"/>
      <c r="Q723" s="22"/>
      <c r="R723" s="22"/>
      <c r="S723" s="22"/>
      <c r="T723" s="22"/>
      <c r="U723" s="22"/>
      <c r="V723" s="17"/>
      <c r="X723" s="498"/>
    </row>
    <row r="724" spans="1:24" x14ac:dyDescent="0.2">
      <c r="A724" s="51" t="s">
        <v>60</v>
      </c>
      <c r="B724" s="50" t="str">
        <f>B113</f>
        <v>PERSONNEL</v>
      </c>
      <c r="C724" s="49"/>
      <c r="D724" s="48"/>
      <c r="E724" s="48"/>
      <c r="F724" s="48"/>
      <c r="G724" s="48"/>
      <c r="H724" s="48"/>
      <c r="I724" s="48"/>
      <c r="J724" s="46"/>
      <c r="K724" s="45">
        <f>SUM(K725:K731)</f>
        <v>0</v>
      </c>
      <c r="L724" s="45">
        <f>SUM(L725:L731)</f>
        <v>0</v>
      </c>
      <c r="M724" s="45">
        <f>SUM(M725:M731)</f>
        <v>0</v>
      </c>
      <c r="N724" s="45">
        <f>SUM(N725:N731)</f>
        <v>0</v>
      </c>
      <c r="Q724" s="22"/>
      <c r="R724" s="22"/>
      <c r="S724" s="22"/>
      <c r="T724" s="22"/>
      <c r="U724" s="22"/>
      <c r="V724" s="17"/>
      <c r="X724" s="498"/>
    </row>
    <row r="725" spans="1:24" x14ac:dyDescent="0.2">
      <c r="B725" s="13"/>
      <c r="C725" s="18"/>
      <c r="D725" s="9"/>
      <c r="E725" s="9"/>
      <c r="G725" s="9"/>
      <c r="H725" s="9"/>
      <c r="I725" s="9"/>
      <c r="J725" s="38"/>
      <c r="K725" s="37"/>
      <c r="L725" s="37"/>
      <c r="M725" s="37"/>
      <c r="N725" s="37"/>
      <c r="Q725" s="22"/>
      <c r="R725" s="22"/>
      <c r="S725" s="22"/>
      <c r="T725" s="22"/>
      <c r="U725" s="22"/>
      <c r="V725" s="17"/>
      <c r="X725" s="498"/>
    </row>
    <row r="726" spans="1:24" x14ac:dyDescent="0.2">
      <c r="A726" s="12">
        <v>2.1</v>
      </c>
      <c r="B726" s="44" t="s">
        <v>59</v>
      </c>
      <c r="C726" s="43"/>
      <c r="D726" s="43"/>
      <c r="E726" s="43"/>
      <c r="F726" s="43"/>
      <c r="G726" s="43"/>
      <c r="H726" s="43"/>
      <c r="I726" s="43"/>
      <c r="J726" s="41"/>
      <c r="K726" s="40">
        <f>K114</f>
        <v>0</v>
      </c>
      <c r="L726" s="40">
        <f>L114</f>
        <v>0</v>
      </c>
      <c r="M726" s="40">
        <f>K726+L726</f>
        <v>0</v>
      </c>
      <c r="N726" s="40">
        <f>N114</f>
        <v>0</v>
      </c>
      <c r="Q726" s="22"/>
      <c r="R726" s="22"/>
      <c r="S726" s="22"/>
      <c r="T726" s="22"/>
      <c r="U726" s="22"/>
      <c r="V726" s="17"/>
      <c r="X726" s="498"/>
    </row>
    <row r="727" spans="1:24" x14ac:dyDescent="0.2">
      <c r="A727" s="12">
        <v>2.2000000000000002</v>
      </c>
      <c r="B727" s="44" t="s">
        <v>58</v>
      </c>
      <c r="C727" s="43"/>
      <c r="D727" s="43"/>
      <c r="E727" s="43"/>
      <c r="F727" s="43"/>
      <c r="G727" s="43"/>
      <c r="H727" s="43"/>
      <c r="I727" s="43"/>
      <c r="J727" s="41"/>
      <c r="K727" s="40">
        <f>K120</f>
        <v>0</v>
      </c>
      <c r="L727" s="40">
        <f>L120</f>
        <v>0</v>
      </c>
      <c r="M727" s="40">
        <f>K727+L727</f>
        <v>0</v>
      </c>
      <c r="N727" s="40">
        <f>N120</f>
        <v>0</v>
      </c>
      <c r="Q727" s="22"/>
      <c r="R727" s="22"/>
      <c r="S727" s="22"/>
      <c r="T727" s="22"/>
      <c r="U727" s="22"/>
      <c r="V727" s="17"/>
      <c r="X727" s="498"/>
    </row>
    <row r="728" spans="1:24" x14ac:dyDescent="0.2">
      <c r="A728" s="12">
        <v>2.2999999999999998</v>
      </c>
      <c r="B728" s="44" t="s">
        <v>57</v>
      </c>
      <c r="C728" s="43"/>
      <c r="D728" s="43"/>
      <c r="E728" s="43"/>
      <c r="F728" s="43"/>
      <c r="G728" s="43"/>
      <c r="H728" s="43"/>
      <c r="I728" s="43"/>
      <c r="J728" s="41"/>
      <c r="K728" s="40">
        <f>K125+K140+K155+K166+K180+K197</f>
        <v>0</v>
      </c>
      <c r="L728" s="40">
        <f>L125+L140+L155+L166+L180+L197</f>
        <v>0</v>
      </c>
      <c r="M728" s="40">
        <f>K728+L728</f>
        <v>0</v>
      </c>
      <c r="N728" s="40">
        <f>N125+N140+N155+N166+N180+N197</f>
        <v>0</v>
      </c>
      <c r="Q728" s="22"/>
      <c r="R728" s="22"/>
      <c r="S728" s="22"/>
      <c r="T728" s="22"/>
      <c r="U728" s="22"/>
      <c r="V728" s="17"/>
      <c r="X728" s="498"/>
    </row>
    <row r="729" spans="1:24" x14ac:dyDescent="0.2">
      <c r="A729" s="12">
        <v>2.4</v>
      </c>
      <c r="B729" s="44" t="s">
        <v>56</v>
      </c>
      <c r="C729" s="43"/>
      <c r="D729" s="43"/>
      <c r="E729" s="43"/>
      <c r="F729" s="43"/>
      <c r="G729" s="42"/>
      <c r="H729" s="42"/>
      <c r="I729" s="42"/>
      <c r="J729" s="41"/>
      <c r="K729" s="40">
        <f>K207+K220+K233+K246</f>
        <v>0</v>
      </c>
      <c r="L729" s="40">
        <f>L207+L220+L233+L246</f>
        <v>0</v>
      </c>
      <c r="M729" s="40">
        <f>K729+L729</f>
        <v>0</v>
      </c>
      <c r="N729" s="40">
        <f>N207+N220+N233+N246</f>
        <v>0</v>
      </c>
      <c r="Q729" s="22"/>
      <c r="R729" s="22"/>
      <c r="S729" s="22"/>
      <c r="T729" s="22"/>
      <c r="U729" s="22"/>
      <c r="X729" s="498"/>
    </row>
    <row r="730" spans="1:24" x14ac:dyDescent="0.2">
      <c r="A730" s="12">
        <v>2.5</v>
      </c>
      <c r="B730" s="44" t="s">
        <v>55</v>
      </c>
      <c r="C730" s="43"/>
      <c r="D730" s="43"/>
      <c r="E730" s="43"/>
      <c r="F730" s="43"/>
      <c r="G730" s="42"/>
      <c r="H730" s="42"/>
      <c r="I730" s="42"/>
      <c r="J730" s="41"/>
      <c r="K730" s="40">
        <f>K259+K269+K278+K287</f>
        <v>0</v>
      </c>
      <c r="L730" s="40">
        <f>L259+L269+L278+L287</f>
        <v>0</v>
      </c>
      <c r="M730" s="40">
        <f>K730+L730</f>
        <v>0</v>
      </c>
      <c r="N730" s="40">
        <f>N259+N269+N278+N287</f>
        <v>0</v>
      </c>
      <c r="O730" s="61"/>
      <c r="Q730" s="22"/>
      <c r="R730" s="22"/>
      <c r="S730" s="22"/>
      <c r="T730" s="22"/>
      <c r="U730" s="22"/>
      <c r="X730" s="498"/>
    </row>
    <row r="731" spans="1:24" x14ac:dyDescent="0.2">
      <c r="B731" s="13"/>
      <c r="C731" s="18"/>
      <c r="D731" s="9"/>
      <c r="E731" s="9"/>
      <c r="H731" s="8"/>
      <c r="I731" s="8"/>
      <c r="J731" s="38"/>
      <c r="K731" s="37"/>
      <c r="L731" s="37"/>
      <c r="M731" s="37"/>
      <c r="N731" s="37"/>
      <c r="Q731" s="22"/>
      <c r="R731" s="22"/>
      <c r="S731" s="22"/>
      <c r="T731" s="22"/>
      <c r="U731" s="22"/>
      <c r="X731" s="498"/>
    </row>
    <row r="732" spans="1:24" x14ac:dyDescent="0.2">
      <c r="A732" s="51" t="s">
        <v>54</v>
      </c>
      <c r="B732" s="50" t="str">
        <f>B301</f>
        <v>INTERPRETATION</v>
      </c>
      <c r="C732" s="49"/>
      <c r="D732" s="48"/>
      <c r="E732" s="48"/>
      <c r="F732" s="48"/>
      <c r="G732" s="47"/>
      <c r="H732" s="47"/>
      <c r="I732" s="47"/>
      <c r="J732" s="46"/>
      <c r="K732" s="45">
        <f>SUM(K733:K738)</f>
        <v>0</v>
      </c>
      <c r="L732" s="45">
        <f>SUM(L733:L738)</f>
        <v>0</v>
      </c>
      <c r="M732" s="45">
        <f>SUM(M733:M738)</f>
        <v>0</v>
      </c>
      <c r="N732" s="45">
        <f>SUM(N733:N738)</f>
        <v>0</v>
      </c>
      <c r="Q732" s="22"/>
      <c r="R732" s="22"/>
      <c r="S732" s="22"/>
      <c r="T732" s="22"/>
      <c r="U732" s="22"/>
      <c r="X732" s="498"/>
    </row>
    <row r="733" spans="1:24" x14ac:dyDescent="0.2">
      <c r="B733" s="13"/>
      <c r="C733" s="18"/>
      <c r="D733" s="9"/>
      <c r="E733" s="9"/>
      <c r="H733" s="8"/>
      <c r="I733" s="8"/>
      <c r="J733" s="38"/>
      <c r="K733" s="37"/>
      <c r="L733" s="37"/>
      <c r="M733" s="37"/>
      <c r="N733" s="37"/>
      <c r="Q733" s="22"/>
      <c r="R733" s="22"/>
      <c r="S733" s="22"/>
      <c r="T733" s="22"/>
      <c r="U733" s="22"/>
      <c r="X733" s="498"/>
    </row>
    <row r="734" spans="1:24" x14ac:dyDescent="0.2">
      <c r="A734" s="12">
        <v>3.1</v>
      </c>
      <c r="B734" s="44" t="s">
        <v>53</v>
      </c>
      <c r="C734" s="43"/>
      <c r="D734" s="43"/>
      <c r="E734" s="43"/>
      <c r="F734" s="43"/>
      <c r="G734" s="42"/>
      <c r="H734" s="42"/>
      <c r="I734" s="42"/>
      <c r="J734" s="60"/>
      <c r="K734" s="59">
        <f>K302</f>
        <v>0</v>
      </c>
      <c r="L734" s="59">
        <f>L302</f>
        <v>0</v>
      </c>
      <c r="M734" s="40">
        <f>K734+L734</f>
        <v>0</v>
      </c>
      <c r="N734" s="59">
        <f>N302</f>
        <v>0</v>
      </c>
      <c r="Q734" s="22"/>
      <c r="R734" s="22"/>
      <c r="S734" s="22"/>
      <c r="T734" s="22"/>
      <c r="U734" s="22"/>
      <c r="X734" s="498"/>
    </row>
    <row r="735" spans="1:24" x14ac:dyDescent="0.2">
      <c r="A735" s="12">
        <v>3.2</v>
      </c>
      <c r="B735" s="44" t="s">
        <v>52</v>
      </c>
      <c r="C735" s="43"/>
      <c r="D735" s="43"/>
      <c r="E735" s="43"/>
      <c r="F735" s="43"/>
      <c r="G735" s="42"/>
      <c r="H735" s="42"/>
      <c r="I735" s="42"/>
      <c r="J735" s="60"/>
      <c r="K735" s="59">
        <f>K316</f>
        <v>0</v>
      </c>
      <c r="L735" s="59">
        <f>L316</f>
        <v>0</v>
      </c>
      <c r="M735" s="40">
        <f>K735+L735</f>
        <v>0</v>
      </c>
      <c r="N735" s="59">
        <f>N316</f>
        <v>0</v>
      </c>
      <c r="Q735" s="22"/>
      <c r="R735" s="22"/>
      <c r="S735" s="22"/>
      <c r="T735" s="22"/>
      <c r="U735" s="22"/>
      <c r="X735" s="498"/>
    </row>
    <row r="736" spans="1:24" x14ac:dyDescent="0.2">
      <c r="A736" s="12">
        <v>3.3</v>
      </c>
      <c r="B736" s="44" t="s">
        <v>51</v>
      </c>
      <c r="C736" s="43"/>
      <c r="D736" s="43"/>
      <c r="E736" s="43"/>
      <c r="F736" s="43"/>
      <c r="G736" s="42"/>
      <c r="H736" s="42"/>
      <c r="I736" s="42"/>
      <c r="J736" s="60"/>
      <c r="K736" s="59">
        <f>K335</f>
        <v>0</v>
      </c>
      <c r="L736" s="59">
        <f>L335</f>
        <v>0</v>
      </c>
      <c r="M736" s="40">
        <f>K736+L736</f>
        <v>0</v>
      </c>
      <c r="N736" s="59">
        <f>N335</f>
        <v>0</v>
      </c>
      <c r="Q736" s="22"/>
      <c r="R736" s="22"/>
      <c r="S736" s="22"/>
      <c r="T736" s="22"/>
      <c r="U736" s="22"/>
      <c r="X736" s="498"/>
    </row>
    <row r="737" spans="1:24" x14ac:dyDescent="0.2">
      <c r="A737" s="12">
        <v>3.4</v>
      </c>
      <c r="B737" s="44" t="s">
        <v>50</v>
      </c>
      <c r="C737" s="43"/>
      <c r="D737" s="43"/>
      <c r="E737" s="43"/>
      <c r="F737" s="43"/>
      <c r="G737" s="42"/>
      <c r="H737" s="42"/>
      <c r="I737" s="42"/>
      <c r="J737" s="60"/>
      <c r="K737" s="59">
        <f>K345</f>
        <v>0</v>
      </c>
      <c r="L737" s="59">
        <f>L345</f>
        <v>0</v>
      </c>
      <c r="M737" s="40">
        <f>K737+L737</f>
        <v>0</v>
      </c>
      <c r="N737" s="59">
        <f>N345</f>
        <v>0</v>
      </c>
      <c r="Q737" s="22"/>
      <c r="R737" s="22"/>
      <c r="S737" s="22"/>
      <c r="T737" s="22"/>
      <c r="U737" s="22"/>
      <c r="X737" s="498"/>
    </row>
    <row r="738" spans="1:24" x14ac:dyDescent="0.2">
      <c r="B738" s="13"/>
      <c r="C738" s="18"/>
      <c r="D738" s="9"/>
      <c r="E738" s="9"/>
      <c r="H738" s="8"/>
      <c r="I738" s="8"/>
      <c r="J738" s="38"/>
      <c r="K738" s="37"/>
      <c r="L738" s="37"/>
      <c r="M738" s="37"/>
      <c r="N738" s="37"/>
      <c r="Q738" s="22"/>
      <c r="R738" s="22"/>
      <c r="S738" s="22"/>
      <c r="T738" s="22"/>
      <c r="U738" s="22"/>
      <c r="X738" s="498"/>
    </row>
    <row r="739" spans="1:24" x14ac:dyDescent="0.2">
      <c r="A739" s="51" t="s">
        <v>49</v>
      </c>
      <c r="B739" s="50" t="str">
        <f>B352</f>
        <v>CHARGES SOCIALES</v>
      </c>
      <c r="C739" s="49"/>
      <c r="D739" s="48"/>
      <c r="E739" s="48"/>
      <c r="F739" s="48"/>
      <c r="G739" s="47"/>
      <c r="H739" s="47"/>
      <c r="I739" s="47"/>
      <c r="J739" s="46">
        <f>SUM(J741:J743)</f>
        <v>0</v>
      </c>
      <c r="K739" s="45">
        <f>SUM(K740:K743)</f>
        <v>0</v>
      </c>
      <c r="L739" s="45">
        <f>SUM(L740:L743)</f>
        <v>0</v>
      </c>
      <c r="M739" s="45">
        <f>SUM(M740:M743)</f>
        <v>0</v>
      </c>
      <c r="N739" s="45">
        <f>SUM(N740:N743)</f>
        <v>0</v>
      </c>
      <c r="Q739" s="22"/>
      <c r="R739" s="22"/>
      <c r="S739" s="22"/>
      <c r="T739" s="22"/>
      <c r="U739" s="22"/>
      <c r="X739" s="498"/>
    </row>
    <row r="740" spans="1:24" x14ac:dyDescent="0.2">
      <c r="B740" s="13"/>
      <c r="C740" s="18"/>
      <c r="D740" s="9"/>
      <c r="E740" s="9"/>
      <c r="H740" s="8"/>
      <c r="I740" s="8"/>
      <c r="J740" s="38"/>
      <c r="K740" s="53"/>
      <c r="L740" s="37"/>
      <c r="M740" s="37"/>
      <c r="N740" s="37"/>
      <c r="Q740" s="22"/>
      <c r="R740" s="22"/>
      <c r="S740" s="22"/>
      <c r="T740" s="22"/>
      <c r="U740" s="22"/>
      <c r="X740" s="498"/>
    </row>
    <row r="741" spans="1:24" x14ac:dyDescent="0.2">
      <c r="A741" s="12">
        <v>4.0999999999999996</v>
      </c>
      <c r="B741" s="58" t="s">
        <v>48</v>
      </c>
      <c r="C741" s="43"/>
      <c r="D741" s="43"/>
      <c r="E741" s="43"/>
      <c r="F741" s="43"/>
      <c r="G741" s="42"/>
      <c r="H741" s="42"/>
      <c r="I741" s="42"/>
      <c r="J741" s="41"/>
      <c r="K741" s="40">
        <f>K353</f>
        <v>0</v>
      </c>
      <c r="L741" s="40">
        <f>L353</f>
        <v>0</v>
      </c>
      <c r="M741" s="52">
        <f>K741+L741</f>
        <v>0</v>
      </c>
      <c r="N741" s="40">
        <f>N353</f>
        <v>0</v>
      </c>
      <c r="Q741" s="22"/>
      <c r="R741" s="22"/>
      <c r="S741" s="22"/>
      <c r="T741" s="22"/>
      <c r="U741" s="22"/>
      <c r="X741" s="498"/>
    </row>
    <row r="742" spans="1:24" x14ac:dyDescent="0.2">
      <c r="A742" s="12">
        <v>4.2</v>
      </c>
      <c r="B742" s="44" t="s">
        <v>47</v>
      </c>
      <c r="C742" s="43"/>
      <c r="D742" s="43"/>
      <c r="E742" s="43"/>
      <c r="F742" s="43"/>
      <c r="G742" s="42"/>
      <c r="H742" s="42"/>
      <c r="I742" s="42"/>
      <c r="J742" s="41">
        <f>M363</f>
        <v>0</v>
      </c>
      <c r="K742" s="40">
        <f>K363</f>
        <v>0</v>
      </c>
      <c r="L742" s="40">
        <f>L363</f>
        <v>0</v>
      </c>
      <c r="M742" s="52">
        <f>K742+L742</f>
        <v>0</v>
      </c>
      <c r="N742" s="40">
        <f>N363</f>
        <v>0</v>
      </c>
      <c r="Q742" s="22"/>
      <c r="R742" s="22"/>
      <c r="S742" s="22"/>
      <c r="T742" s="22"/>
      <c r="U742" s="22"/>
      <c r="X742" s="498"/>
    </row>
    <row r="743" spans="1:24" x14ac:dyDescent="0.2">
      <c r="B743" s="13"/>
      <c r="C743" s="18"/>
      <c r="D743" s="9"/>
      <c r="E743" s="9"/>
      <c r="H743" s="8"/>
      <c r="I743" s="8"/>
      <c r="J743" s="38"/>
      <c r="K743" s="37"/>
      <c r="L743" s="37"/>
      <c r="M743" s="37"/>
      <c r="N743" s="37"/>
      <c r="Q743" s="22"/>
      <c r="R743" s="22"/>
      <c r="S743" s="22"/>
      <c r="T743" s="22"/>
      <c r="U743" s="22"/>
      <c r="X743" s="498"/>
    </row>
    <row r="744" spans="1:24" x14ac:dyDescent="0.2">
      <c r="A744" s="51" t="s">
        <v>46</v>
      </c>
      <c r="B744" s="50" t="str">
        <f>B372</f>
        <v>DECORS ET COSTUMES</v>
      </c>
      <c r="C744" s="49"/>
      <c r="D744" s="48"/>
      <c r="E744" s="48"/>
      <c r="F744" s="48"/>
      <c r="G744" s="47"/>
      <c r="H744" s="47"/>
      <c r="I744" s="47"/>
      <c r="J744" s="46"/>
      <c r="K744" s="45">
        <f>SUM(K746:K752)</f>
        <v>0</v>
      </c>
      <c r="L744" s="45">
        <f>SUM(L746:L752)</f>
        <v>0</v>
      </c>
      <c r="M744" s="45">
        <f>SUM(M746:M752)</f>
        <v>0</v>
      </c>
      <c r="N744" s="45">
        <f>SUM(N746:N752)</f>
        <v>0</v>
      </c>
      <c r="Q744" s="22"/>
      <c r="R744" s="22"/>
      <c r="S744" s="22"/>
      <c r="T744" s="22"/>
      <c r="U744" s="22"/>
      <c r="X744" s="498"/>
    </row>
    <row r="745" spans="1:24" x14ac:dyDescent="0.2">
      <c r="B745" s="13"/>
      <c r="C745" s="18"/>
      <c r="D745" s="9"/>
      <c r="E745" s="9"/>
      <c r="H745" s="8"/>
      <c r="I745" s="8"/>
      <c r="J745" s="38"/>
      <c r="K745" s="37"/>
      <c r="L745" s="37"/>
      <c r="M745" s="37"/>
      <c r="N745" s="37"/>
      <c r="Q745" s="22"/>
      <c r="R745" s="22"/>
      <c r="S745" s="22"/>
      <c r="T745" s="22"/>
      <c r="U745" s="22"/>
      <c r="X745" s="498"/>
    </row>
    <row r="746" spans="1:24" x14ac:dyDescent="0.2">
      <c r="A746" s="12">
        <v>5.0999999999999996</v>
      </c>
      <c r="B746" s="44" t="s">
        <v>45</v>
      </c>
      <c r="C746" s="43"/>
      <c r="D746" s="43"/>
      <c r="E746" s="43"/>
      <c r="F746" s="43"/>
      <c r="G746" s="42"/>
      <c r="H746" s="42"/>
      <c r="I746" s="42"/>
      <c r="J746" s="41"/>
      <c r="K746" s="40">
        <f>K373</f>
        <v>0</v>
      </c>
      <c r="L746" s="40">
        <f>L373</f>
        <v>0</v>
      </c>
      <c r="M746" s="40">
        <f t="shared" ref="M746:M752" si="101">K746+L746</f>
        <v>0</v>
      </c>
      <c r="N746" s="40">
        <f>N373</f>
        <v>0</v>
      </c>
      <c r="Q746" s="22"/>
      <c r="R746" s="22"/>
      <c r="S746" s="22"/>
      <c r="T746" s="22"/>
      <c r="U746" s="22"/>
      <c r="X746" s="498"/>
    </row>
    <row r="747" spans="1:24" x14ac:dyDescent="0.2">
      <c r="A747" s="12">
        <v>5.2</v>
      </c>
      <c r="B747" s="44" t="s">
        <v>44</v>
      </c>
      <c r="C747" s="43"/>
      <c r="D747" s="43"/>
      <c r="E747" s="43"/>
      <c r="F747" s="43"/>
      <c r="G747" s="42"/>
      <c r="H747" s="42"/>
      <c r="I747" s="42"/>
      <c r="J747" s="41"/>
      <c r="K747" s="40">
        <f>K382</f>
        <v>0</v>
      </c>
      <c r="L747" s="40">
        <f>L382</f>
        <v>0</v>
      </c>
      <c r="M747" s="40">
        <f t="shared" si="101"/>
        <v>0</v>
      </c>
      <c r="N747" s="40">
        <f>N382</f>
        <v>0</v>
      </c>
      <c r="Q747" s="22"/>
      <c r="R747" s="22"/>
      <c r="S747" s="22"/>
      <c r="T747" s="22"/>
      <c r="U747" s="22"/>
      <c r="X747" s="498"/>
    </row>
    <row r="748" spans="1:24" x14ac:dyDescent="0.2">
      <c r="A748" s="12">
        <v>5.3</v>
      </c>
      <c r="B748" s="44" t="s">
        <v>43</v>
      </c>
      <c r="C748" s="43"/>
      <c r="D748" s="43"/>
      <c r="E748" s="43"/>
      <c r="F748" s="43"/>
      <c r="G748" s="42"/>
      <c r="H748" s="42"/>
      <c r="I748" s="42"/>
      <c r="J748" s="41"/>
      <c r="K748" s="40">
        <f>K388</f>
        <v>0</v>
      </c>
      <c r="L748" s="40">
        <f>L388</f>
        <v>0</v>
      </c>
      <c r="M748" s="40">
        <f t="shared" si="101"/>
        <v>0</v>
      </c>
      <c r="N748" s="40">
        <f>N388</f>
        <v>0</v>
      </c>
      <c r="Q748" s="22"/>
      <c r="R748" s="22"/>
      <c r="S748" s="22"/>
      <c r="T748" s="22"/>
      <c r="U748" s="22"/>
      <c r="X748" s="498"/>
    </row>
    <row r="749" spans="1:24" x14ac:dyDescent="0.2">
      <c r="A749" s="12">
        <v>5.4</v>
      </c>
      <c r="B749" s="44" t="s">
        <v>42</v>
      </c>
      <c r="C749" s="43"/>
      <c r="D749" s="43"/>
      <c r="E749" s="43"/>
      <c r="F749" s="43"/>
      <c r="G749" s="42"/>
      <c r="H749" s="42"/>
      <c r="I749" s="42"/>
      <c r="J749" s="41"/>
      <c r="K749" s="40">
        <f>K396</f>
        <v>0</v>
      </c>
      <c r="L749" s="40">
        <f>L396</f>
        <v>0</v>
      </c>
      <c r="M749" s="40">
        <f t="shared" si="101"/>
        <v>0</v>
      </c>
      <c r="N749" s="40">
        <f>N396</f>
        <v>0</v>
      </c>
      <c r="Q749" s="22"/>
      <c r="R749" s="22"/>
      <c r="S749" s="22"/>
      <c r="T749" s="22"/>
      <c r="U749" s="22"/>
      <c r="X749" s="498"/>
    </row>
    <row r="750" spans="1:24" x14ac:dyDescent="0.2">
      <c r="A750" s="12">
        <v>5.5</v>
      </c>
      <c r="B750" s="44" t="s">
        <v>41</v>
      </c>
      <c r="C750" s="43"/>
      <c r="D750" s="43"/>
      <c r="E750" s="43"/>
      <c r="F750" s="43"/>
      <c r="G750" s="42"/>
      <c r="H750" s="42"/>
      <c r="I750" s="42"/>
      <c r="J750" s="41"/>
      <c r="K750" s="40">
        <f>K401</f>
        <v>0</v>
      </c>
      <c r="L750" s="40">
        <f>L401</f>
        <v>0</v>
      </c>
      <c r="M750" s="40">
        <f t="shared" si="101"/>
        <v>0</v>
      </c>
      <c r="N750" s="40">
        <f>N401</f>
        <v>0</v>
      </c>
      <c r="Q750" s="22"/>
      <c r="R750" s="22"/>
      <c r="S750" s="22"/>
      <c r="T750" s="22"/>
      <c r="U750" s="22"/>
      <c r="X750" s="498"/>
    </row>
    <row r="751" spans="1:24" x14ac:dyDescent="0.2">
      <c r="A751" s="12">
        <v>5.6</v>
      </c>
      <c r="B751" s="44" t="s">
        <v>40</v>
      </c>
      <c r="C751" s="43"/>
      <c r="D751" s="43"/>
      <c r="E751" s="43"/>
      <c r="F751" s="43"/>
      <c r="G751" s="42"/>
      <c r="H751" s="42"/>
      <c r="I751" s="42"/>
      <c r="J751" s="41"/>
      <c r="K751" s="40">
        <f>K407</f>
        <v>0</v>
      </c>
      <c r="L751" s="40">
        <f>L407</f>
        <v>0</v>
      </c>
      <c r="M751" s="40">
        <f t="shared" si="101"/>
        <v>0</v>
      </c>
      <c r="N751" s="40">
        <f>N407</f>
        <v>0</v>
      </c>
      <c r="Q751" s="22"/>
      <c r="R751" s="22"/>
      <c r="S751" s="22"/>
      <c r="T751" s="22"/>
      <c r="U751" s="22"/>
      <c r="X751" s="498"/>
    </row>
    <row r="752" spans="1:24" x14ac:dyDescent="0.2">
      <c r="A752" s="12">
        <v>5.7</v>
      </c>
      <c r="B752" s="44" t="s">
        <v>39</v>
      </c>
      <c r="C752" s="43"/>
      <c r="D752" s="43"/>
      <c r="E752" s="43"/>
      <c r="F752" s="43"/>
      <c r="G752" s="42"/>
      <c r="H752" s="42"/>
      <c r="I752" s="42"/>
      <c r="J752" s="41"/>
      <c r="K752" s="40">
        <f>K412</f>
        <v>0</v>
      </c>
      <c r="L752" s="40">
        <f>L412</f>
        <v>0</v>
      </c>
      <c r="M752" s="40">
        <f t="shared" si="101"/>
        <v>0</v>
      </c>
      <c r="N752" s="40">
        <f>N412</f>
        <v>0</v>
      </c>
      <c r="Q752" s="22"/>
      <c r="R752" s="22"/>
      <c r="S752" s="22"/>
      <c r="T752" s="22"/>
      <c r="U752" s="22"/>
      <c r="X752" s="498"/>
    </row>
    <row r="753" spans="2:24" x14ac:dyDescent="0.2">
      <c r="B753" s="39"/>
      <c r="C753" s="9"/>
      <c r="D753" s="9"/>
      <c r="E753" s="9"/>
      <c r="H753" s="8"/>
      <c r="I753" s="8"/>
      <c r="J753" s="16"/>
      <c r="K753" s="17"/>
      <c r="L753" s="17"/>
      <c r="M753" s="17"/>
      <c r="N753" s="17"/>
      <c r="Q753" s="22"/>
      <c r="R753" s="22"/>
      <c r="S753" s="22"/>
      <c r="T753" s="22"/>
      <c r="U753" s="22"/>
      <c r="X753" s="498"/>
    </row>
    <row r="754" spans="2:24" x14ac:dyDescent="0.2">
      <c r="B754" s="39"/>
      <c r="C754" s="9"/>
      <c r="D754" s="9"/>
      <c r="E754" s="9"/>
      <c r="H754" s="8"/>
      <c r="I754" s="8"/>
      <c r="J754" s="16"/>
      <c r="K754" s="17"/>
      <c r="L754" s="17"/>
      <c r="M754" s="17"/>
      <c r="N754" s="17"/>
      <c r="Q754" s="22"/>
      <c r="R754" s="22"/>
      <c r="S754" s="22"/>
      <c r="T754" s="22"/>
      <c r="U754" s="22"/>
      <c r="X754" s="498"/>
    </row>
    <row r="755" spans="2:24" x14ac:dyDescent="0.2">
      <c r="B755" s="39"/>
      <c r="C755" s="9"/>
      <c r="D755" s="9"/>
      <c r="E755" s="9"/>
      <c r="H755" s="8"/>
      <c r="I755" s="8"/>
      <c r="J755" s="16"/>
      <c r="K755" s="17"/>
      <c r="L755" s="17"/>
      <c r="M755" s="17"/>
      <c r="N755" s="17"/>
      <c r="Q755" s="22"/>
      <c r="R755" s="22"/>
      <c r="S755" s="22"/>
      <c r="T755" s="22"/>
      <c r="U755" s="22"/>
      <c r="X755" s="498"/>
    </row>
    <row r="756" spans="2:24" x14ac:dyDescent="0.2">
      <c r="B756" s="39"/>
      <c r="C756" s="9"/>
      <c r="D756" s="9"/>
      <c r="E756" s="9"/>
      <c r="H756" s="8"/>
      <c r="I756" s="8"/>
      <c r="J756" s="16"/>
      <c r="K756" s="17"/>
      <c r="L756" s="17"/>
      <c r="M756" s="17"/>
      <c r="N756" s="17"/>
      <c r="Q756" s="22"/>
      <c r="R756" s="22"/>
      <c r="S756" s="22"/>
      <c r="T756" s="22"/>
      <c r="U756" s="22"/>
      <c r="X756" s="498"/>
    </row>
    <row r="757" spans="2:24" x14ac:dyDescent="0.2">
      <c r="B757" s="39"/>
      <c r="C757" s="9"/>
      <c r="D757" s="9"/>
      <c r="E757" s="9"/>
      <c r="H757" s="8"/>
      <c r="I757" s="8"/>
      <c r="J757" s="16"/>
      <c r="K757" s="17"/>
      <c r="L757" s="17"/>
      <c r="M757" s="17"/>
      <c r="N757" s="17"/>
      <c r="Q757" s="22"/>
      <c r="R757" s="22"/>
      <c r="S757" s="22"/>
      <c r="T757" s="22"/>
      <c r="U757" s="22"/>
      <c r="X757" s="498"/>
    </row>
    <row r="758" spans="2:24" x14ac:dyDescent="0.2">
      <c r="B758" s="39"/>
      <c r="C758" s="9"/>
      <c r="D758" s="9"/>
      <c r="E758" s="9"/>
      <c r="H758" s="8"/>
      <c r="I758" s="8"/>
      <c r="J758" s="16"/>
      <c r="K758" s="17"/>
      <c r="L758" s="17"/>
      <c r="M758" s="17"/>
      <c r="N758" s="17"/>
      <c r="Q758" s="22"/>
      <c r="R758" s="22"/>
      <c r="S758" s="22"/>
      <c r="T758" s="22"/>
      <c r="U758" s="22"/>
      <c r="X758" s="498"/>
    </row>
    <row r="759" spans="2:24" x14ac:dyDescent="0.2">
      <c r="B759" s="39"/>
      <c r="C759" s="9"/>
      <c r="D759" s="9"/>
      <c r="E759" s="9"/>
      <c r="H759" s="8"/>
      <c r="I759" s="8"/>
      <c r="J759" s="16"/>
      <c r="K759" s="17"/>
      <c r="L759" s="17"/>
      <c r="M759" s="17"/>
      <c r="N759" s="17"/>
      <c r="Q759" s="22"/>
      <c r="R759" s="22"/>
      <c r="S759" s="22"/>
      <c r="T759" s="22"/>
      <c r="U759" s="22"/>
      <c r="X759" s="498"/>
    </row>
    <row r="760" spans="2:24" x14ac:dyDescent="0.2">
      <c r="B760" s="39"/>
      <c r="C760" s="9"/>
      <c r="D760" s="9"/>
      <c r="E760" s="9"/>
      <c r="H760" s="8"/>
      <c r="I760" s="8"/>
      <c r="J760" s="16"/>
      <c r="K760" s="17"/>
      <c r="L760" s="17"/>
      <c r="M760" s="17"/>
      <c r="N760" s="17"/>
      <c r="Q760" s="22"/>
      <c r="R760" s="22"/>
      <c r="S760" s="22"/>
      <c r="T760" s="22"/>
      <c r="U760" s="22"/>
      <c r="X760" s="498"/>
    </row>
    <row r="761" spans="2:24" x14ac:dyDescent="0.2">
      <c r="B761" s="39"/>
      <c r="C761" s="9"/>
      <c r="D761" s="9"/>
      <c r="E761" s="9"/>
      <c r="H761" s="8"/>
      <c r="I761" s="8"/>
      <c r="J761" s="16"/>
      <c r="K761" s="17"/>
      <c r="L761" s="17"/>
      <c r="M761" s="17"/>
      <c r="N761" s="17"/>
      <c r="Q761" s="22"/>
      <c r="R761" s="22"/>
      <c r="S761" s="22"/>
      <c r="T761" s="22"/>
      <c r="U761" s="22"/>
      <c r="X761" s="498"/>
    </row>
    <row r="762" spans="2:24" x14ac:dyDescent="0.2">
      <c r="B762" s="39"/>
      <c r="C762" s="9"/>
      <c r="D762" s="9"/>
      <c r="E762" s="9"/>
      <c r="H762" s="8"/>
      <c r="I762" s="8"/>
      <c r="J762" s="16"/>
      <c r="K762" s="17"/>
      <c r="L762" s="17"/>
      <c r="M762" s="17"/>
      <c r="N762" s="17"/>
      <c r="Q762" s="22"/>
      <c r="R762" s="22"/>
      <c r="S762" s="22"/>
      <c r="T762" s="22"/>
      <c r="U762" s="22"/>
      <c r="X762" s="498"/>
    </row>
    <row r="763" spans="2:24" x14ac:dyDescent="0.2">
      <c r="B763" s="39"/>
      <c r="C763" s="9"/>
      <c r="D763" s="9"/>
      <c r="E763" s="9"/>
      <c r="H763" s="8"/>
      <c r="I763" s="8"/>
      <c r="J763" s="16"/>
      <c r="K763" s="17"/>
      <c r="L763" s="17"/>
      <c r="M763" s="17"/>
      <c r="N763" s="17"/>
      <c r="Q763" s="22"/>
      <c r="R763" s="22"/>
      <c r="S763" s="22"/>
      <c r="T763" s="22"/>
      <c r="U763" s="22"/>
      <c r="X763" s="498"/>
    </row>
    <row r="764" spans="2:24" x14ac:dyDescent="0.2">
      <c r="B764" s="39"/>
      <c r="C764" s="9"/>
      <c r="D764" s="9"/>
      <c r="E764" s="9"/>
      <c r="H764" s="8"/>
      <c r="I764" s="8"/>
      <c r="J764" s="16"/>
      <c r="K764" s="17"/>
      <c r="L764" s="17"/>
      <c r="M764" s="17"/>
      <c r="N764" s="17"/>
      <c r="Q764" s="22"/>
      <c r="R764" s="22"/>
      <c r="S764" s="22"/>
      <c r="T764" s="22"/>
      <c r="U764" s="22"/>
      <c r="X764" s="498"/>
    </row>
    <row r="765" spans="2:24" x14ac:dyDescent="0.2">
      <c r="B765" s="39"/>
      <c r="C765" s="9"/>
      <c r="D765" s="9"/>
      <c r="E765" s="9"/>
      <c r="H765" s="8"/>
      <c r="I765" s="8"/>
      <c r="J765" s="16"/>
      <c r="K765" s="17"/>
      <c r="L765" s="17"/>
      <c r="M765" s="17"/>
      <c r="N765" s="17"/>
      <c r="Q765" s="22"/>
      <c r="R765" s="22"/>
      <c r="S765" s="22"/>
      <c r="T765" s="22"/>
      <c r="U765" s="22"/>
      <c r="X765" s="498"/>
    </row>
    <row r="766" spans="2:24" x14ac:dyDescent="0.2">
      <c r="B766" s="39"/>
      <c r="C766" s="9"/>
      <c r="D766" s="9"/>
      <c r="E766" s="9"/>
      <c r="H766" s="8"/>
      <c r="I766" s="8"/>
      <c r="J766" s="16"/>
      <c r="K766" s="17"/>
      <c r="L766" s="17"/>
      <c r="M766" s="17"/>
      <c r="N766" s="17"/>
      <c r="Q766" s="22"/>
      <c r="R766" s="22"/>
      <c r="S766" s="22"/>
      <c r="T766" s="22"/>
      <c r="U766" s="22"/>
      <c r="X766" s="498"/>
    </row>
    <row r="767" spans="2:24" x14ac:dyDescent="0.2">
      <c r="B767" s="39"/>
      <c r="C767" s="9"/>
      <c r="D767" s="9"/>
      <c r="E767" s="9"/>
      <c r="H767" s="8"/>
      <c r="I767" s="8"/>
      <c r="J767" s="16"/>
      <c r="K767" s="17"/>
      <c r="L767" s="17"/>
      <c r="M767" s="17"/>
      <c r="N767" s="17"/>
      <c r="Q767" s="22"/>
      <c r="R767" s="22"/>
      <c r="S767" s="22"/>
      <c r="T767" s="22"/>
      <c r="U767" s="22"/>
      <c r="X767" s="498"/>
    </row>
    <row r="768" spans="2:24" x14ac:dyDescent="0.2">
      <c r="B768" s="39"/>
      <c r="C768" s="9"/>
      <c r="D768" s="9"/>
      <c r="E768" s="9"/>
      <c r="H768" s="8"/>
      <c r="I768" s="8"/>
      <c r="J768" s="16"/>
      <c r="K768" s="17"/>
      <c r="L768" s="17"/>
      <c r="M768" s="17"/>
      <c r="N768" s="17"/>
      <c r="Q768" s="22"/>
      <c r="R768" s="22"/>
      <c r="S768" s="22"/>
      <c r="T768" s="22"/>
      <c r="U768" s="22"/>
      <c r="X768" s="498"/>
    </row>
    <row r="769" spans="1:24" x14ac:dyDescent="0.2">
      <c r="B769" s="39"/>
      <c r="C769" s="9"/>
      <c r="D769" s="9"/>
      <c r="E769" s="9"/>
      <c r="H769" s="8"/>
      <c r="I769" s="8"/>
      <c r="J769" s="16"/>
      <c r="K769" s="17"/>
      <c r="L769" s="17"/>
      <c r="M769" s="17"/>
      <c r="N769" s="17"/>
      <c r="Q769" s="22"/>
      <c r="R769" s="22"/>
      <c r="S769" s="22"/>
      <c r="T769" s="22"/>
      <c r="U769" s="22"/>
      <c r="X769" s="498"/>
    </row>
    <row r="770" spans="1:24" x14ac:dyDescent="0.2">
      <c r="B770" s="39"/>
      <c r="C770" s="9"/>
      <c r="D770" s="9"/>
      <c r="E770" s="9"/>
      <c r="H770" s="8"/>
      <c r="I770" s="8"/>
      <c r="J770" s="16"/>
      <c r="K770" s="17"/>
      <c r="L770" s="17"/>
      <c r="M770" s="17"/>
      <c r="N770" s="17"/>
      <c r="Q770" s="22"/>
      <c r="R770" s="22"/>
      <c r="S770" s="22"/>
      <c r="T770" s="22"/>
      <c r="U770" s="22"/>
      <c r="X770" s="498"/>
    </row>
    <row r="771" spans="1:24" x14ac:dyDescent="0.2">
      <c r="B771" s="39"/>
      <c r="C771" s="9"/>
      <c r="D771" s="9"/>
      <c r="E771" s="9"/>
      <c r="H771" s="8"/>
      <c r="I771" s="8"/>
      <c r="J771" s="16"/>
      <c r="K771" s="17"/>
      <c r="L771" s="17"/>
      <c r="M771" s="17"/>
      <c r="N771" s="17"/>
      <c r="Q771" s="22"/>
      <c r="R771" s="22"/>
      <c r="S771" s="22"/>
      <c r="T771" s="22"/>
      <c r="U771" s="22"/>
      <c r="X771" s="498"/>
    </row>
    <row r="772" spans="1:24" x14ac:dyDescent="0.2">
      <c r="B772" s="39"/>
      <c r="C772" s="9"/>
      <c r="D772" s="9"/>
      <c r="E772" s="9"/>
      <c r="H772" s="8"/>
      <c r="I772" s="8"/>
      <c r="J772" s="16"/>
      <c r="K772" s="17"/>
      <c r="L772" s="17"/>
      <c r="M772" s="17"/>
      <c r="N772" s="17"/>
      <c r="Q772" s="22"/>
      <c r="R772" s="22"/>
      <c r="S772" s="22"/>
      <c r="T772" s="22"/>
      <c r="U772" s="22"/>
      <c r="X772" s="498"/>
    </row>
    <row r="773" spans="1:24" x14ac:dyDescent="0.2">
      <c r="B773" s="39"/>
      <c r="C773" s="9"/>
      <c r="D773" s="9"/>
      <c r="E773" s="9"/>
      <c r="H773" s="8"/>
      <c r="I773" s="8"/>
      <c r="J773" s="16"/>
      <c r="K773" s="17"/>
      <c r="L773" s="17"/>
      <c r="M773" s="17"/>
      <c r="N773" s="17"/>
      <c r="Q773" s="22"/>
      <c r="R773" s="22"/>
      <c r="S773" s="22"/>
      <c r="T773" s="22"/>
      <c r="U773" s="22"/>
      <c r="X773" s="498"/>
    </row>
    <row r="774" spans="1:24" x14ac:dyDescent="0.2">
      <c r="B774" s="39"/>
      <c r="C774" s="9"/>
      <c r="D774" s="9"/>
      <c r="E774" s="9"/>
      <c r="H774" s="8"/>
      <c r="I774" s="8"/>
      <c r="J774" s="16"/>
      <c r="K774" s="17"/>
      <c r="L774" s="17"/>
      <c r="M774" s="17"/>
      <c r="N774" s="17"/>
      <c r="Q774" s="22"/>
      <c r="R774" s="22"/>
      <c r="S774" s="22"/>
      <c r="T774" s="22"/>
      <c r="U774" s="22"/>
      <c r="X774" s="498"/>
    </row>
    <row r="775" spans="1:24" ht="40" x14ac:dyDescent="0.2">
      <c r="B775" s="13"/>
      <c r="C775" s="18"/>
      <c r="D775" s="9"/>
      <c r="E775" s="9"/>
      <c r="H775" s="17"/>
      <c r="I775" s="17"/>
      <c r="J775" s="16"/>
      <c r="K775" s="57" t="s">
        <v>38</v>
      </c>
      <c r="L775" s="56" t="s">
        <v>37</v>
      </c>
      <c r="M775" s="55" t="s">
        <v>36</v>
      </c>
      <c r="N775" s="54" t="s">
        <v>520</v>
      </c>
      <c r="Q775" s="22"/>
      <c r="R775" s="22"/>
      <c r="S775" s="22"/>
      <c r="T775" s="22"/>
      <c r="U775" s="22"/>
      <c r="X775" s="498"/>
    </row>
    <row r="776" spans="1:24" x14ac:dyDescent="0.2">
      <c r="A776" s="51" t="s">
        <v>35</v>
      </c>
      <c r="B776" s="50" t="str">
        <f>B421</f>
        <v>DEFRAIEMENTS / HEBERGEMENTS / VOYAGES / TRANPORTS / FRAIS DE BUREAU</v>
      </c>
      <c r="C776" s="49"/>
      <c r="D776" s="48"/>
      <c r="E776" s="48"/>
      <c r="F776" s="48"/>
      <c r="G776" s="47"/>
      <c r="H776" s="47"/>
      <c r="I776" s="47"/>
      <c r="J776" s="46"/>
      <c r="K776" s="45">
        <f>SUM(K777:K785)</f>
        <v>0</v>
      </c>
      <c r="L776" s="45">
        <f>SUM(L777:L785)</f>
        <v>0</v>
      </c>
      <c r="M776" s="45">
        <f>SUM(M777:M785)</f>
        <v>0</v>
      </c>
      <c r="N776" s="45">
        <f>SUM(N777:N785)</f>
        <v>0</v>
      </c>
      <c r="Q776" s="22"/>
      <c r="R776" s="22"/>
      <c r="S776" s="22"/>
      <c r="T776" s="22"/>
      <c r="U776" s="22"/>
      <c r="X776" s="498"/>
    </row>
    <row r="777" spans="1:24" x14ac:dyDescent="0.2">
      <c r="B777" s="13"/>
      <c r="C777" s="18"/>
      <c r="D777" s="9"/>
      <c r="E777" s="9"/>
      <c r="H777" s="8"/>
      <c r="I777" s="8"/>
      <c r="J777" s="38"/>
      <c r="K777" s="53"/>
      <c r="L777" s="37"/>
      <c r="M777" s="37"/>
      <c r="N777" s="37"/>
      <c r="Q777" s="22"/>
      <c r="R777" s="22"/>
      <c r="S777" s="22"/>
      <c r="T777" s="22"/>
      <c r="U777" s="22"/>
      <c r="X777" s="498"/>
    </row>
    <row r="778" spans="1:24" x14ac:dyDescent="0.2">
      <c r="A778" s="12">
        <v>6.1</v>
      </c>
      <c r="B778" s="44" t="s">
        <v>34</v>
      </c>
      <c r="C778" s="43"/>
      <c r="D778" s="43"/>
      <c r="E778" s="43"/>
      <c r="F778" s="43"/>
      <c r="G778" s="42"/>
      <c r="H778" s="42"/>
      <c r="I778" s="42"/>
      <c r="J778" s="41"/>
      <c r="K778" s="40">
        <f xml:space="preserve"> K422</f>
        <v>0</v>
      </c>
      <c r="L778" s="40">
        <f xml:space="preserve"> L422</f>
        <v>0</v>
      </c>
      <c r="M778" s="52">
        <f t="shared" ref="M778:M784" si="102">K778+L778</f>
        <v>0</v>
      </c>
      <c r="N778" s="40">
        <f xml:space="preserve"> N422</f>
        <v>0</v>
      </c>
      <c r="Q778" s="22"/>
      <c r="R778" s="22"/>
      <c r="S778" s="22"/>
      <c r="T778" s="22"/>
      <c r="U778" s="22"/>
      <c r="X778" s="498"/>
    </row>
    <row r="779" spans="1:24" x14ac:dyDescent="0.2">
      <c r="A779" s="12">
        <v>6.2</v>
      </c>
      <c r="B779" s="44" t="s">
        <v>33</v>
      </c>
      <c r="C779" s="43"/>
      <c r="D779" s="43"/>
      <c r="E779" s="43"/>
      <c r="F779" s="43"/>
      <c r="G779" s="42"/>
      <c r="H779" s="42"/>
      <c r="I779" s="42"/>
      <c r="J779" s="41"/>
      <c r="K779" s="40">
        <f>K435</f>
        <v>0</v>
      </c>
      <c r="L779" s="40">
        <f>L435</f>
        <v>0</v>
      </c>
      <c r="M779" s="52">
        <f t="shared" si="102"/>
        <v>0</v>
      </c>
      <c r="N779" s="40">
        <f>N435</f>
        <v>0</v>
      </c>
      <c r="Q779" s="22"/>
      <c r="R779" s="22"/>
      <c r="S779" s="22"/>
      <c r="T779" s="22"/>
      <c r="U779" s="22"/>
      <c r="X779" s="498"/>
    </row>
    <row r="780" spans="1:24" x14ac:dyDescent="0.2">
      <c r="A780" s="12">
        <v>6.3</v>
      </c>
      <c r="B780" s="44" t="s">
        <v>32</v>
      </c>
      <c r="C780" s="43"/>
      <c r="D780" s="43"/>
      <c r="E780" s="43"/>
      <c r="F780" s="43"/>
      <c r="G780" s="42"/>
      <c r="H780" s="42"/>
      <c r="I780" s="42"/>
      <c r="J780" s="41"/>
      <c r="K780" s="40">
        <f>K443</f>
        <v>0</v>
      </c>
      <c r="L780" s="40">
        <f>L443</f>
        <v>0</v>
      </c>
      <c r="M780" s="52">
        <f t="shared" si="102"/>
        <v>0</v>
      </c>
      <c r="N780" s="40">
        <f>N443</f>
        <v>0</v>
      </c>
      <c r="Q780" s="22"/>
      <c r="R780" s="22"/>
      <c r="S780" s="22"/>
      <c r="T780" s="22"/>
      <c r="U780" s="22"/>
      <c r="X780" s="498"/>
    </row>
    <row r="781" spans="1:24" x14ac:dyDescent="0.2">
      <c r="A781" s="12">
        <v>6.4</v>
      </c>
      <c r="B781" s="44" t="s">
        <v>31</v>
      </c>
      <c r="C781" s="43"/>
      <c r="D781" s="43"/>
      <c r="E781" s="43"/>
      <c r="F781" s="43"/>
      <c r="G781" s="42"/>
      <c r="H781" s="42"/>
      <c r="I781" s="42"/>
      <c r="J781" s="41"/>
      <c r="K781" s="40">
        <f>K450</f>
        <v>0</v>
      </c>
      <c r="L781" s="40">
        <f>L450</f>
        <v>0</v>
      </c>
      <c r="M781" s="52">
        <f t="shared" si="102"/>
        <v>0</v>
      </c>
      <c r="N781" s="40">
        <f>N450</f>
        <v>0</v>
      </c>
      <c r="Q781" s="22"/>
      <c r="R781" s="22"/>
      <c r="S781" s="22"/>
      <c r="T781" s="22"/>
      <c r="U781" s="22"/>
      <c r="X781" s="498"/>
    </row>
    <row r="782" spans="1:24" x14ac:dyDescent="0.2">
      <c r="A782" s="12">
        <v>6.5</v>
      </c>
      <c r="B782" s="44" t="s">
        <v>30</v>
      </c>
      <c r="C782" s="43"/>
      <c r="D782" s="43"/>
      <c r="E782" s="43"/>
      <c r="F782" s="43"/>
      <c r="G782" s="42"/>
      <c r="H782" s="42"/>
      <c r="I782" s="42"/>
      <c r="J782" s="41"/>
      <c r="K782" s="40">
        <f>K469</f>
        <v>0</v>
      </c>
      <c r="L782" s="40">
        <f>L469</f>
        <v>0</v>
      </c>
      <c r="M782" s="52">
        <f t="shared" si="102"/>
        <v>0</v>
      </c>
      <c r="N782" s="40">
        <f>N469</f>
        <v>0</v>
      </c>
      <c r="Q782" s="22"/>
      <c r="R782" s="22"/>
      <c r="S782" s="22"/>
      <c r="T782" s="22"/>
      <c r="U782" s="22"/>
      <c r="X782" s="498"/>
    </row>
    <row r="783" spans="1:24" x14ac:dyDescent="0.2">
      <c r="A783" s="12">
        <v>6.6</v>
      </c>
      <c r="B783" s="44" t="s">
        <v>29</v>
      </c>
      <c r="C783" s="43"/>
      <c r="D783" s="43"/>
      <c r="E783" s="43"/>
      <c r="F783" s="43"/>
      <c r="G783" s="42"/>
      <c r="H783" s="42"/>
      <c r="I783" s="42"/>
      <c r="J783" s="41"/>
      <c r="K783" s="40">
        <f>K478</f>
        <v>0</v>
      </c>
      <c r="L783" s="40">
        <f>L478</f>
        <v>0</v>
      </c>
      <c r="M783" s="52">
        <f t="shared" si="102"/>
        <v>0</v>
      </c>
      <c r="N783" s="40">
        <f>N478</f>
        <v>0</v>
      </c>
      <c r="Q783" s="22"/>
      <c r="R783" s="22"/>
      <c r="S783" s="22"/>
      <c r="T783" s="22"/>
      <c r="U783" s="22"/>
      <c r="X783" s="498"/>
    </row>
    <row r="784" spans="1:24" x14ac:dyDescent="0.2">
      <c r="A784" s="12">
        <v>6.7</v>
      </c>
      <c r="B784" s="44" t="s">
        <v>28</v>
      </c>
      <c r="C784" s="43"/>
      <c r="D784" s="43"/>
      <c r="E784" s="43"/>
      <c r="F784" s="43"/>
      <c r="G784" s="42"/>
      <c r="H784" s="42"/>
      <c r="I784" s="42"/>
      <c r="J784" s="41"/>
      <c r="K784" s="40">
        <f>K487</f>
        <v>0</v>
      </c>
      <c r="L784" s="40">
        <f>L487</f>
        <v>0</v>
      </c>
      <c r="M784" s="52">
        <f t="shared" si="102"/>
        <v>0</v>
      </c>
      <c r="N784" s="40">
        <f>N487</f>
        <v>0</v>
      </c>
      <c r="Q784" s="22"/>
      <c r="R784" s="22"/>
      <c r="S784" s="22"/>
      <c r="T784" s="22"/>
      <c r="U784" s="22"/>
      <c r="X784" s="498"/>
    </row>
    <row r="785" spans="1:24" x14ac:dyDescent="0.2">
      <c r="B785" s="13"/>
      <c r="C785" s="18"/>
      <c r="D785" s="9"/>
      <c r="E785" s="9"/>
      <c r="H785" s="8"/>
      <c r="I785" s="8"/>
      <c r="J785" s="38"/>
      <c r="K785" s="37"/>
      <c r="L785" s="37"/>
      <c r="M785" s="37"/>
      <c r="N785" s="37"/>
      <c r="Q785" s="22"/>
      <c r="R785" s="22"/>
      <c r="S785" s="22"/>
      <c r="T785" s="22"/>
      <c r="U785" s="22"/>
      <c r="X785" s="498"/>
    </row>
    <row r="786" spans="1:24" x14ac:dyDescent="0.2">
      <c r="A786" s="51" t="s">
        <v>27</v>
      </c>
      <c r="B786" s="50" t="str">
        <f>B500</f>
        <v>MOYENS TECHNIQUES</v>
      </c>
      <c r="C786" s="49"/>
      <c r="D786" s="48"/>
      <c r="E786" s="48"/>
      <c r="F786" s="48"/>
      <c r="G786" s="47"/>
      <c r="H786" s="47"/>
      <c r="I786" s="47"/>
      <c r="J786" s="46"/>
      <c r="K786" s="45">
        <f>SUM(K787:K795)</f>
        <v>0</v>
      </c>
      <c r="L786" s="45">
        <f>SUM(L787:L795)</f>
        <v>0</v>
      </c>
      <c r="M786" s="45">
        <f>SUM(M787:M795)</f>
        <v>0</v>
      </c>
      <c r="N786" s="45">
        <f>SUM(N787:N795)</f>
        <v>0</v>
      </c>
      <c r="Q786" s="22"/>
      <c r="R786" s="22"/>
      <c r="S786" s="22"/>
      <c r="T786" s="22"/>
      <c r="U786" s="22"/>
      <c r="X786" s="498"/>
    </row>
    <row r="787" spans="1:24" x14ac:dyDescent="0.2">
      <c r="B787" s="13"/>
      <c r="C787" s="18"/>
      <c r="D787" s="9"/>
      <c r="E787" s="9"/>
      <c r="H787" s="8"/>
      <c r="I787" s="8"/>
      <c r="J787" s="38"/>
      <c r="K787" s="37"/>
      <c r="L787" s="37"/>
      <c r="M787" s="37"/>
      <c r="N787" s="37"/>
      <c r="Q787" s="22"/>
      <c r="R787" s="22"/>
      <c r="S787" s="22"/>
      <c r="T787" s="22"/>
      <c r="U787" s="22"/>
      <c r="X787" s="498"/>
    </row>
    <row r="788" spans="1:24" x14ac:dyDescent="0.2">
      <c r="A788" s="12">
        <v>7.1</v>
      </c>
      <c r="B788" s="44" t="s">
        <v>26</v>
      </c>
      <c r="C788" s="43"/>
      <c r="D788" s="43"/>
      <c r="E788" s="43"/>
      <c r="F788" s="43"/>
      <c r="G788" s="42"/>
      <c r="H788" s="42"/>
      <c r="I788" s="42"/>
      <c r="J788" s="41"/>
      <c r="K788" s="40">
        <f>K501</f>
        <v>0</v>
      </c>
      <c r="L788" s="40">
        <f>L501</f>
        <v>0</v>
      </c>
      <c r="M788" s="40">
        <f t="shared" ref="M788:M794" si="103">K788+L788</f>
        <v>0</v>
      </c>
      <c r="N788" s="40">
        <f>N501</f>
        <v>0</v>
      </c>
      <c r="Q788" s="22"/>
      <c r="R788" s="22"/>
      <c r="S788" s="22"/>
      <c r="T788" s="22"/>
      <c r="U788" s="22"/>
      <c r="X788" s="498"/>
    </row>
    <row r="789" spans="1:24" x14ac:dyDescent="0.2">
      <c r="A789" s="12">
        <v>7.2</v>
      </c>
      <c r="B789" s="44" t="s">
        <v>25</v>
      </c>
      <c r="C789" s="43"/>
      <c r="D789" s="43"/>
      <c r="E789" s="43"/>
      <c r="F789" s="43"/>
      <c r="G789" s="42"/>
      <c r="H789" s="42"/>
      <c r="I789" s="42"/>
      <c r="J789" s="41"/>
      <c r="K789" s="40">
        <f>K510</f>
        <v>0</v>
      </c>
      <c r="L789" s="40">
        <f>L510</f>
        <v>0</v>
      </c>
      <c r="M789" s="40">
        <f t="shared" si="103"/>
        <v>0</v>
      </c>
      <c r="N789" s="40">
        <f>N510</f>
        <v>0</v>
      </c>
      <c r="Q789" s="22"/>
      <c r="R789" s="22"/>
      <c r="S789" s="22"/>
      <c r="T789" s="22"/>
      <c r="U789" s="22"/>
      <c r="X789" s="498"/>
    </row>
    <row r="790" spans="1:24" x14ac:dyDescent="0.2">
      <c r="A790" s="12">
        <v>7.3</v>
      </c>
      <c r="B790" s="44" t="s">
        <v>24</v>
      </c>
      <c r="C790" s="43"/>
      <c r="D790" s="43"/>
      <c r="E790" s="43"/>
      <c r="F790" s="43"/>
      <c r="G790" s="42"/>
      <c r="H790" s="42"/>
      <c r="I790" s="42"/>
      <c r="J790" s="41"/>
      <c r="K790" s="40">
        <f>K518</f>
        <v>0</v>
      </c>
      <c r="L790" s="40">
        <f>L518</f>
        <v>0</v>
      </c>
      <c r="M790" s="40">
        <f t="shared" si="103"/>
        <v>0</v>
      </c>
      <c r="N790" s="40">
        <f>N518</f>
        <v>0</v>
      </c>
      <c r="Q790" s="22"/>
      <c r="R790" s="22"/>
      <c r="S790" s="22"/>
      <c r="T790" s="22"/>
      <c r="U790" s="22"/>
      <c r="X790" s="498"/>
    </row>
    <row r="791" spans="1:24" x14ac:dyDescent="0.2">
      <c r="A791" s="12">
        <v>7.4</v>
      </c>
      <c r="B791" s="44" t="s">
        <v>23</v>
      </c>
      <c r="C791" s="43"/>
      <c r="D791" s="43"/>
      <c r="E791" s="43"/>
      <c r="F791" s="43"/>
      <c r="G791" s="42"/>
      <c r="H791" s="42"/>
      <c r="I791" s="42"/>
      <c r="J791" s="41"/>
      <c r="K791" s="40">
        <f>K526</f>
        <v>0</v>
      </c>
      <c r="L791" s="40">
        <f>L526</f>
        <v>0</v>
      </c>
      <c r="M791" s="40">
        <f t="shared" si="103"/>
        <v>0</v>
      </c>
      <c r="N791" s="40">
        <f>N526</f>
        <v>0</v>
      </c>
      <c r="Q791" s="22"/>
      <c r="R791" s="22"/>
      <c r="S791" s="22"/>
      <c r="T791" s="22"/>
      <c r="U791" s="22"/>
      <c r="X791" s="498"/>
    </row>
    <row r="792" spans="1:24" x14ac:dyDescent="0.2">
      <c r="A792" s="12">
        <v>7.5</v>
      </c>
      <c r="B792" s="44" t="s">
        <v>22</v>
      </c>
      <c r="C792" s="43"/>
      <c r="D792" s="43"/>
      <c r="E792" s="43"/>
      <c r="F792" s="43"/>
      <c r="G792" s="42"/>
      <c r="H792" s="42"/>
      <c r="I792" s="42"/>
      <c r="J792" s="41"/>
      <c r="K792" s="40">
        <f>K534</f>
        <v>0</v>
      </c>
      <c r="L792" s="40">
        <f>L534</f>
        <v>0</v>
      </c>
      <c r="M792" s="40">
        <f t="shared" si="103"/>
        <v>0</v>
      </c>
      <c r="N792" s="40">
        <f>N534</f>
        <v>0</v>
      </c>
      <c r="Q792" s="22"/>
      <c r="R792" s="22"/>
      <c r="S792" s="22"/>
      <c r="T792" s="22"/>
      <c r="U792" s="22"/>
      <c r="X792" s="498"/>
    </row>
    <row r="793" spans="1:24" x14ac:dyDescent="0.2">
      <c r="A793" s="12">
        <v>7.6</v>
      </c>
      <c r="B793" s="44" t="s">
        <v>21</v>
      </c>
      <c r="C793" s="43"/>
      <c r="D793" s="43"/>
      <c r="E793" s="43"/>
      <c r="F793" s="43"/>
      <c r="G793" s="42"/>
      <c r="H793" s="42"/>
      <c r="I793" s="42"/>
      <c r="J793" s="41"/>
      <c r="K793" s="40">
        <f>K542</f>
        <v>0</v>
      </c>
      <c r="L793" s="40">
        <f>L542</f>
        <v>0</v>
      </c>
      <c r="M793" s="40">
        <f t="shared" si="103"/>
        <v>0</v>
      </c>
      <c r="N793" s="40">
        <f>N542</f>
        <v>0</v>
      </c>
      <c r="Q793" s="22"/>
      <c r="R793" s="22"/>
      <c r="S793" s="22"/>
      <c r="T793" s="22"/>
      <c r="U793" s="22"/>
      <c r="X793" s="498"/>
    </row>
    <row r="794" spans="1:24" x14ac:dyDescent="0.2">
      <c r="A794" s="12">
        <v>7.7</v>
      </c>
      <c r="B794" s="39" t="s">
        <v>20</v>
      </c>
      <c r="C794" s="9"/>
      <c r="D794" s="9"/>
      <c r="E794" s="9"/>
      <c r="H794" s="8"/>
      <c r="I794" s="8"/>
      <c r="J794" s="38"/>
      <c r="K794" s="37">
        <f>K558</f>
        <v>0</v>
      </c>
      <c r="L794" s="37">
        <f>L558</f>
        <v>0</v>
      </c>
      <c r="M794" s="40">
        <f t="shared" si="103"/>
        <v>0</v>
      </c>
      <c r="N794" s="37">
        <f>N558</f>
        <v>0</v>
      </c>
      <c r="Q794" s="22"/>
      <c r="R794" s="22"/>
      <c r="S794" s="22"/>
      <c r="T794" s="22"/>
      <c r="U794" s="22"/>
      <c r="X794" s="498"/>
    </row>
    <row r="795" spans="1:24" x14ac:dyDescent="0.2">
      <c r="B795" s="13"/>
      <c r="C795" s="18"/>
      <c r="D795" s="9"/>
      <c r="E795" s="9"/>
      <c r="H795" s="8"/>
      <c r="I795" s="8"/>
      <c r="J795" s="38"/>
      <c r="K795" s="37"/>
      <c r="L795" s="37"/>
      <c r="M795" s="37"/>
      <c r="N795" s="37"/>
      <c r="Q795" s="22"/>
      <c r="R795" s="22"/>
      <c r="S795" s="22"/>
      <c r="T795" s="22"/>
      <c r="U795" s="22"/>
      <c r="X795" s="498"/>
    </row>
    <row r="796" spans="1:24" x14ac:dyDescent="0.2">
      <c r="A796" s="51" t="s">
        <v>19</v>
      </c>
      <c r="B796" s="50" t="str">
        <f>B568</f>
        <v>PELLICULE / LABORATOIRES / VIDEOS</v>
      </c>
      <c r="C796" s="49"/>
      <c r="D796" s="48"/>
      <c r="E796" s="48"/>
      <c r="F796" s="48"/>
      <c r="G796" s="47"/>
      <c r="H796" s="47"/>
      <c r="I796" s="47"/>
      <c r="J796" s="46"/>
      <c r="K796" s="45">
        <f>SUM(K797:K804)</f>
        <v>0</v>
      </c>
      <c r="L796" s="45">
        <f>SUM(L797:L804)</f>
        <v>0</v>
      </c>
      <c r="M796" s="45">
        <f>SUM(M797:M804)</f>
        <v>0</v>
      </c>
      <c r="N796" s="45">
        <f>SUM(N797:N804)</f>
        <v>0</v>
      </c>
      <c r="Q796" s="22"/>
      <c r="R796" s="22"/>
      <c r="S796" s="22"/>
      <c r="T796" s="22"/>
      <c r="U796" s="22"/>
      <c r="X796" s="498"/>
    </row>
    <row r="797" spans="1:24" x14ac:dyDescent="0.2">
      <c r="B797" s="13"/>
      <c r="C797" s="18"/>
      <c r="D797" s="9"/>
      <c r="E797" s="9"/>
      <c r="H797" s="8"/>
      <c r="I797" s="8"/>
      <c r="J797" s="38"/>
      <c r="K797" s="37"/>
      <c r="L797" s="37"/>
      <c r="M797" s="37"/>
      <c r="N797" s="37"/>
      <c r="Q797" s="22"/>
      <c r="R797" s="22"/>
      <c r="S797" s="22"/>
      <c r="T797" s="22"/>
      <c r="U797" s="22"/>
      <c r="X797" s="498"/>
    </row>
    <row r="798" spans="1:24" x14ac:dyDescent="0.2">
      <c r="A798" s="12">
        <v>8.1</v>
      </c>
      <c r="B798" s="44" t="s">
        <v>18</v>
      </c>
      <c r="C798" s="43"/>
      <c r="D798" s="43"/>
      <c r="E798" s="43"/>
      <c r="F798" s="43"/>
      <c r="G798" s="42"/>
      <c r="H798" s="42"/>
      <c r="I798" s="42"/>
      <c r="J798" s="41"/>
      <c r="K798" s="40">
        <f>K569</f>
        <v>0</v>
      </c>
      <c r="L798" s="40">
        <f>L569</f>
        <v>0</v>
      </c>
      <c r="M798" s="40">
        <f t="shared" ref="M798:M803" si="104">K798+L798</f>
        <v>0</v>
      </c>
      <c r="N798" s="40">
        <f>N569</f>
        <v>0</v>
      </c>
      <c r="Q798" s="22"/>
      <c r="R798" s="22"/>
      <c r="S798" s="22"/>
      <c r="T798" s="22"/>
      <c r="U798" s="22"/>
      <c r="X798" s="498"/>
    </row>
    <row r="799" spans="1:24" x14ac:dyDescent="0.2">
      <c r="A799" s="12">
        <v>8.1999999999999993</v>
      </c>
      <c r="B799" s="44" t="s">
        <v>17</v>
      </c>
      <c r="C799" s="43"/>
      <c r="D799" s="43"/>
      <c r="E799" s="43"/>
      <c r="F799" s="43"/>
      <c r="G799" s="42"/>
      <c r="H799" s="42"/>
      <c r="I799" s="42"/>
      <c r="J799" s="41"/>
      <c r="K799" s="40">
        <f>K575</f>
        <v>0</v>
      </c>
      <c r="L799" s="40">
        <f>L575</f>
        <v>0</v>
      </c>
      <c r="M799" s="40">
        <f t="shared" si="104"/>
        <v>0</v>
      </c>
      <c r="N799" s="40">
        <f>N575</f>
        <v>0</v>
      </c>
      <c r="Q799" s="22"/>
      <c r="R799" s="22"/>
      <c r="S799" s="22"/>
      <c r="T799" s="22"/>
      <c r="U799" s="22"/>
      <c r="X799" s="498"/>
    </row>
    <row r="800" spans="1:24" x14ac:dyDescent="0.2">
      <c r="A800" s="12">
        <v>8.3000000000000007</v>
      </c>
      <c r="B800" s="44" t="s">
        <v>16</v>
      </c>
      <c r="C800" s="43"/>
      <c r="D800" s="43"/>
      <c r="E800" s="43"/>
      <c r="F800" s="43"/>
      <c r="G800" s="42"/>
      <c r="H800" s="42"/>
      <c r="I800" s="42"/>
      <c r="J800" s="41"/>
      <c r="K800" s="40">
        <f>K608</f>
        <v>0</v>
      </c>
      <c r="L800" s="40">
        <f>L608</f>
        <v>0</v>
      </c>
      <c r="M800" s="40">
        <f t="shared" si="104"/>
        <v>0</v>
      </c>
      <c r="N800" s="40">
        <f>N608</f>
        <v>0</v>
      </c>
      <c r="Q800" s="22"/>
      <c r="R800" s="22"/>
      <c r="S800" s="22"/>
      <c r="T800" s="22"/>
      <c r="U800" s="22"/>
      <c r="X800" s="498"/>
    </row>
    <row r="801" spans="1:24" x14ac:dyDescent="0.2">
      <c r="A801" s="12">
        <v>8.4</v>
      </c>
      <c r="B801" s="44" t="s">
        <v>15</v>
      </c>
      <c r="C801" s="43"/>
      <c r="D801" s="43"/>
      <c r="E801" s="43"/>
      <c r="F801" s="43"/>
      <c r="G801" s="42"/>
      <c r="H801" s="42"/>
      <c r="I801" s="42"/>
      <c r="J801" s="41"/>
      <c r="K801" s="40">
        <f>K624</f>
        <v>0</v>
      </c>
      <c r="L801" s="40">
        <f>L624</f>
        <v>0</v>
      </c>
      <c r="M801" s="40">
        <f t="shared" si="104"/>
        <v>0</v>
      </c>
      <c r="N801" s="40">
        <f>N624</f>
        <v>0</v>
      </c>
      <c r="Q801" s="22"/>
      <c r="R801" s="22"/>
      <c r="S801" s="22"/>
      <c r="T801" s="22"/>
      <c r="U801" s="22"/>
      <c r="X801" s="498"/>
    </row>
    <row r="802" spans="1:24" x14ac:dyDescent="0.2">
      <c r="A802" s="12">
        <v>8.5</v>
      </c>
      <c r="B802" s="44" t="s">
        <v>14</v>
      </c>
      <c r="C802" s="43"/>
      <c r="D802" s="43"/>
      <c r="E802" s="43"/>
      <c r="F802" s="43"/>
      <c r="G802" s="42"/>
      <c r="H802" s="42"/>
      <c r="I802" s="42"/>
      <c r="J802" s="41"/>
      <c r="K802" s="40">
        <f>K630</f>
        <v>0</v>
      </c>
      <c r="L802" s="40">
        <f>L630</f>
        <v>0</v>
      </c>
      <c r="M802" s="40">
        <f t="shared" si="104"/>
        <v>0</v>
      </c>
      <c r="N802" s="40">
        <f>N630</f>
        <v>0</v>
      </c>
      <c r="Q802" s="22"/>
      <c r="R802" s="22"/>
      <c r="S802" s="22"/>
      <c r="T802" s="22"/>
      <c r="U802" s="22"/>
      <c r="X802" s="498"/>
    </row>
    <row r="803" spans="1:24" x14ac:dyDescent="0.2">
      <c r="A803" s="12">
        <v>8.6</v>
      </c>
      <c r="B803" s="44" t="s">
        <v>13</v>
      </c>
      <c r="C803" s="43"/>
      <c r="D803" s="43"/>
      <c r="E803" s="43"/>
      <c r="F803" s="43"/>
      <c r="G803" s="42"/>
      <c r="H803" s="42"/>
      <c r="I803" s="42"/>
      <c r="J803" s="41"/>
      <c r="K803" s="40">
        <f>K637</f>
        <v>0</v>
      </c>
      <c r="L803" s="40">
        <f>L637</f>
        <v>0</v>
      </c>
      <c r="M803" s="40">
        <f t="shared" si="104"/>
        <v>0</v>
      </c>
      <c r="N803" s="40">
        <f>N637</f>
        <v>0</v>
      </c>
      <c r="Q803" s="22"/>
      <c r="R803" s="22"/>
      <c r="S803" s="22"/>
      <c r="T803" s="22"/>
      <c r="U803" s="22"/>
      <c r="X803" s="498"/>
    </row>
    <row r="804" spans="1:24" x14ac:dyDescent="0.2">
      <c r="B804" s="13"/>
      <c r="C804" s="18"/>
      <c r="D804" s="9"/>
      <c r="E804" s="9"/>
      <c r="H804" s="8"/>
      <c r="I804" s="8"/>
      <c r="J804" s="38"/>
      <c r="K804" s="37"/>
      <c r="L804" s="37"/>
      <c r="M804" s="37"/>
      <c r="N804" s="37"/>
      <c r="Q804" s="22"/>
      <c r="R804" s="22"/>
      <c r="S804" s="22"/>
      <c r="T804" s="22"/>
      <c r="U804" s="22"/>
      <c r="X804" s="498"/>
    </row>
    <row r="805" spans="1:24" x14ac:dyDescent="0.2">
      <c r="A805" s="51" t="s">
        <v>12</v>
      </c>
      <c r="B805" s="50" t="str">
        <f>B644</f>
        <v>ASSURANCES / DIVERS</v>
      </c>
      <c r="C805" s="49"/>
      <c r="D805" s="48"/>
      <c r="E805" s="48"/>
      <c r="F805" s="48"/>
      <c r="G805" s="47"/>
      <c r="H805" s="47"/>
      <c r="I805" s="47"/>
      <c r="J805" s="46"/>
      <c r="K805" s="45">
        <f>SUM(K806:K812)</f>
        <v>0</v>
      </c>
      <c r="L805" s="45">
        <f>SUM(L806:L812)</f>
        <v>0</v>
      </c>
      <c r="M805" s="45">
        <f>SUM(M806:M812)</f>
        <v>0</v>
      </c>
      <c r="N805" s="45">
        <f>SUM(N806:N812)</f>
        <v>0</v>
      </c>
      <c r="Q805" s="22"/>
      <c r="R805" s="22"/>
      <c r="S805" s="22"/>
      <c r="T805" s="22"/>
      <c r="U805" s="22"/>
      <c r="X805" s="498"/>
    </row>
    <row r="806" spans="1:24" x14ac:dyDescent="0.2">
      <c r="B806" s="13"/>
      <c r="C806" s="18"/>
      <c r="D806" s="9"/>
      <c r="E806" s="9"/>
      <c r="H806" s="8"/>
      <c r="I806" s="8"/>
      <c r="J806" s="38"/>
      <c r="K806" s="37"/>
      <c r="L806" s="37"/>
      <c r="M806" s="37"/>
      <c r="N806" s="37"/>
      <c r="Q806" s="22"/>
      <c r="R806" s="22"/>
      <c r="S806" s="22"/>
      <c r="T806" s="22"/>
      <c r="U806" s="22"/>
      <c r="X806" s="498"/>
    </row>
    <row r="807" spans="1:24" x14ac:dyDescent="0.2">
      <c r="A807" s="12">
        <v>9.1</v>
      </c>
      <c r="B807" s="44" t="s">
        <v>11</v>
      </c>
      <c r="C807" s="43"/>
      <c r="D807" s="43"/>
      <c r="E807" s="43"/>
      <c r="F807" s="43"/>
      <c r="G807" s="42"/>
      <c r="H807" s="42"/>
      <c r="I807" s="42"/>
      <c r="J807" s="41"/>
      <c r="K807" s="40">
        <f>K645</f>
        <v>0</v>
      </c>
      <c r="L807" s="40">
        <f>L645</f>
        <v>0</v>
      </c>
      <c r="M807" s="40">
        <f>K807+L807</f>
        <v>0</v>
      </c>
      <c r="N807" s="40">
        <f>N645</f>
        <v>0</v>
      </c>
      <c r="Q807" s="22"/>
      <c r="R807" s="22"/>
      <c r="S807" s="22"/>
      <c r="T807" s="22"/>
      <c r="U807" s="22"/>
      <c r="X807" s="498"/>
    </row>
    <row r="808" spans="1:24" x14ac:dyDescent="0.2">
      <c r="A808" s="12">
        <v>9.1999999999999993</v>
      </c>
      <c r="B808" s="44" t="s">
        <v>10</v>
      </c>
      <c r="C808" s="43"/>
      <c r="D808" s="43"/>
      <c r="E808" s="43"/>
      <c r="F808" s="43"/>
      <c r="G808" s="42"/>
      <c r="H808" s="42"/>
      <c r="I808" s="42"/>
      <c r="J808" s="41"/>
      <c r="K808" s="40">
        <f>K655</f>
        <v>0</v>
      </c>
      <c r="L808" s="40">
        <f>L655</f>
        <v>0</v>
      </c>
      <c r="M808" s="40">
        <f>K808+L808</f>
        <v>0</v>
      </c>
      <c r="N808" s="40">
        <f>N655</f>
        <v>0</v>
      </c>
      <c r="Q808" s="22"/>
      <c r="R808" s="22"/>
      <c r="S808" s="22"/>
      <c r="T808" s="22"/>
      <c r="U808" s="22"/>
      <c r="X808" s="498"/>
    </row>
    <row r="809" spans="1:24" x14ac:dyDescent="0.2">
      <c r="A809" s="12">
        <v>9.3000000000000007</v>
      </c>
      <c r="B809" s="44" t="s">
        <v>9</v>
      </c>
      <c r="C809" s="43"/>
      <c r="D809" s="43"/>
      <c r="E809" s="43"/>
      <c r="F809" s="43"/>
      <c r="G809" s="42"/>
      <c r="H809" s="42"/>
      <c r="I809" s="42"/>
      <c r="J809" s="41"/>
      <c r="K809" s="40">
        <f>K665</f>
        <v>0</v>
      </c>
      <c r="L809" s="40">
        <f>L665</f>
        <v>0</v>
      </c>
      <c r="M809" s="40">
        <f>K809+L809</f>
        <v>0</v>
      </c>
      <c r="N809" s="40">
        <f>N665</f>
        <v>0</v>
      </c>
      <c r="Q809" s="22"/>
      <c r="R809" s="22"/>
      <c r="S809" s="22"/>
      <c r="T809" s="22"/>
      <c r="U809" s="22"/>
      <c r="X809" s="498"/>
    </row>
    <row r="810" spans="1:24" x14ac:dyDescent="0.2">
      <c r="A810" s="12">
        <v>9.4</v>
      </c>
      <c r="B810" s="44" t="s">
        <v>8</v>
      </c>
      <c r="C810" s="43"/>
      <c r="D810" s="43"/>
      <c r="E810" s="43"/>
      <c r="F810" s="43"/>
      <c r="G810" s="42"/>
      <c r="H810" s="42"/>
      <c r="I810" s="42"/>
      <c r="J810" s="41"/>
      <c r="K810" s="40">
        <f>K670</f>
        <v>0</v>
      </c>
      <c r="L810" s="40">
        <f>L670</f>
        <v>0</v>
      </c>
      <c r="M810" s="40">
        <f>K810+L810</f>
        <v>0</v>
      </c>
      <c r="N810" s="40">
        <f>N670</f>
        <v>0</v>
      </c>
      <c r="Q810" s="22"/>
      <c r="R810" s="22"/>
      <c r="S810" s="22"/>
      <c r="T810" s="22"/>
      <c r="U810" s="22"/>
      <c r="X810" s="498"/>
    </row>
    <row r="811" spans="1:24" x14ac:dyDescent="0.2">
      <c r="A811" s="12">
        <v>9.5</v>
      </c>
      <c r="B811" s="44" t="s">
        <v>7</v>
      </c>
      <c r="C811" s="43"/>
      <c r="D811" s="43"/>
      <c r="E811" s="43"/>
      <c r="F811" s="43"/>
      <c r="G811" s="42"/>
      <c r="H811" s="42"/>
      <c r="I811" s="42"/>
      <c r="J811" s="41"/>
      <c r="K811" s="40">
        <f>K676</f>
        <v>0</v>
      </c>
      <c r="L811" s="40">
        <f>L676</f>
        <v>0</v>
      </c>
      <c r="M811" s="40">
        <f>K811+L811</f>
        <v>0</v>
      </c>
      <c r="N811" s="40">
        <f>N676</f>
        <v>0</v>
      </c>
      <c r="Q811" s="22"/>
      <c r="R811" s="22"/>
      <c r="S811" s="22"/>
      <c r="T811" s="22"/>
      <c r="U811" s="22"/>
      <c r="X811" s="498"/>
    </row>
    <row r="812" spans="1:24" x14ac:dyDescent="0.2">
      <c r="B812" s="13"/>
      <c r="C812" s="18"/>
      <c r="D812" s="9"/>
      <c r="E812" s="9"/>
      <c r="H812" s="8"/>
      <c r="I812" s="8"/>
      <c r="J812" s="38"/>
      <c r="K812" s="37"/>
      <c r="L812" s="37"/>
      <c r="M812" s="37"/>
      <c r="N812" s="37"/>
      <c r="Q812" s="22"/>
      <c r="R812" s="22"/>
      <c r="S812" s="22"/>
      <c r="T812" s="22"/>
      <c r="U812" s="22"/>
      <c r="X812" s="498"/>
    </row>
    <row r="813" spans="1:24" x14ac:dyDescent="0.2">
      <c r="A813" s="51"/>
      <c r="B813" s="50" t="str">
        <f>I48</f>
        <v>TOTAL PARTIEL</v>
      </c>
      <c r="C813" s="49"/>
      <c r="D813" s="48"/>
      <c r="E813" s="48"/>
      <c r="F813" s="48"/>
      <c r="G813" s="47"/>
      <c r="H813" s="47"/>
      <c r="I813" s="47"/>
      <c r="J813" s="46"/>
      <c r="K813" s="45">
        <f>K805+K796+K786+K776+K744+K739+K732+K724+K714</f>
        <v>0</v>
      </c>
      <c r="L813" s="45">
        <f>L805+L796+L786+L776+L744+L739+L732+L724+L714</f>
        <v>0</v>
      </c>
      <c r="M813" s="45">
        <f>M805+M796+M786+M776+M744+M739+M732+M724+M714</f>
        <v>0</v>
      </c>
      <c r="N813" s="45">
        <f>N805+N796+N786+N776+N744+N739+N732+N724+N714</f>
        <v>0</v>
      </c>
      <c r="Q813" s="22"/>
      <c r="R813" s="22"/>
      <c r="S813" s="22"/>
      <c r="T813" s="22"/>
      <c r="U813" s="22"/>
      <c r="X813" s="498"/>
    </row>
    <row r="814" spans="1:24" x14ac:dyDescent="0.2">
      <c r="B814" s="13"/>
      <c r="C814" s="18"/>
      <c r="D814" s="9"/>
      <c r="E814" s="9"/>
      <c r="H814" s="8"/>
      <c r="I814" s="8"/>
      <c r="J814" s="38"/>
      <c r="K814" s="37"/>
      <c r="L814" s="37"/>
      <c r="M814" s="37"/>
      <c r="N814" s="37"/>
      <c r="Q814" s="22"/>
      <c r="R814" s="22"/>
      <c r="S814" s="22"/>
      <c r="T814" s="22"/>
      <c r="U814" s="22"/>
      <c r="X814" s="498"/>
    </row>
    <row r="815" spans="1:24" x14ac:dyDescent="0.2">
      <c r="B815" s="44" t="s">
        <v>6</v>
      </c>
      <c r="C815" s="43"/>
      <c r="D815" s="42">
        <f>E50</f>
        <v>7.5</v>
      </c>
      <c r="E815" s="43" t="s">
        <v>4</v>
      </c>
      <c r="F815" s="43"/>
      <c r="G815" s="42"/>
      <c r="H815" s="42"/>
      <c r="I815" s="42"/>
      <c r="J815" s="41"/>
      <c r="K815" s="40">
        <f>K50</f>
        <v>0</v>
      </c>
      <c r="L815" s="40">
        <f>L50</f>
        <v>0</v>
      </c>
      <c r="M815" s="40">
        <f>K815+L815</f>
        <v>0</v>
      </c>
      <c r="N815" s="40">
        <f>N50</f>
        <v>0</v>
      </c>
      <c r="Q815" s="22"/>
      <c r="R815" s="22"/>
      <c r="S815" s="22"/>
      <c r="T815" s="22"/>
      <c r="U815" s="22"/>
      <c r="X815" s="498"/>
    </row>
    <row r="816" spans="1:24" x14ac:dyDescent="0.2">
      <c r="B816" s="39"/>
      <c r="C816" s="9"/>
      <c r="D816" s="8"/>
      <c r="E816" s="9"/>
      <c r="H816" s="8"/>
      <c r="I816" s="8"/>
      <c r="J816" s="38"/>
      <c r="K816" s="37"/>
      <c r="L816" s="37"/>
      <c r="M816" s="37"/>
      <c r="N816" s="37"/>
      <c r="Q816" s="22"/>
      <c r="R816" s="22"/>
      <c r="S816" s="22"/>
      <c r="T816" s="22"/>
      <c r="U816" s="22"/>
      <c r="X816" s="498"/>
    </row>
    <row r="817" spans="1:24" x14ac:dyDescent="0.2">
      <c r="B817" s="44" t="s">
        <v>5</v>
      </c>
      <c r="C817" s="43"/>
      <c r="D817" s="42">
        <f>E52</f>
        <v>5</v>
      </c>
      <c r="E817" s="43" t="s">
        <v>4</v>
      </c>
      <c r="F817" s="43"/>
      <c r="G817" s="42"/>
      <c r="H817" s="42"/>
      <c r="I817" s="42"/>
      <c r="J817" s="41"/>
      <c r="K817" s="40">
        <f>K52</f>
        <v>0</v>
      </c>
      <c r="L817" s="40">
        <f>L52</f>
        <v>0</v>
      </c>
      <c r="M817" s="40">
        <f>K817+L817</f>
        <v>0</v>
      </c>
      <c r="N817" s="40">
        <f>N52</f>
        <v>0</v>
      </c>
      <c r="Q817" s="22"/>
      <c r="R817" s="22"/>
      <c r="S817" s="22"/>
      <c r="T817" s="22"/>
      <c r="U817" s="22"/>
      <c r="X817" s="498"/>
    </row>
    <row r="818" spans="1:24" ht="17" thickBot="1" x14ac:dyDescent="0.25">
      <c r="B818" s="39"/>
      <c r="C818" s="9"/>
      <c r="D818" s="8"/>
      <c r="E818" s="9"/>
      <c r="H818" s="8"/>
      <c r="I818" s="8"/>
      <c r="J818" s="38"/>
      <c r="K818" s="37"/>
      <c r="L818" s="37"/>
      <c r="M818" s="37"/>
      <c r="N818" s="37"/>
      <c r="Q818" s="22"/>
      <c r="R818" s="22"/>
      <c r="S818" s="22"/>
      <c r="T818" s="22"/>
      <c r="U818" s="22"/>
      <c r="X818" s="498"/>
    </row>
    <row r="819" spans="1:24" ht="17" thickBot="1" x14ac:dyDescent="0.25">
      <c r="A819" s="36"/>
      <c r="B819" s="34" t="s">
        <v>3</v>
      </c>
      <c r="C819" s="35"/>
      <c r="D819" s="34"/>
      <c r="E819" s="34"/>
      <c r="F819" s="34"/>
      <c r="G819" s="33"/>
      <c r="H819" s="33"/>
      <c r="I819" s="33"/>
      <c r="J819" s="32"/>
      <c r="K819" s="31">
        <f>K813+K815+K817</f>
        <v>0</v>
      </c>
      <c r="L819" s="31">
        <f>L813+L815+L817</f>
        <v>0</v>
      </c>
      <c r="M819" s="31">
        <f>M813+M815+M817</f>
        <v>0</v>
      </c>
      <c r="N819" s="30">
        <f>N813+N815+N817</f>
        <v>0</v>
      </c>
      <c r="Q819" s="22"/>
      <c r="R819" s="22"/>
      <c r="S819" s="22"/>
      <c r="T819" s="22"/>
      <c r="U819" s="22"/>
      <c r="X819" s="498"/>
    </row>
    <row r="820" spans="1:24" x14ac:dyDescent="0.2">
      <c r="C820" s="18"/>
      <c r="D820" s="9"/>
      <c r="E820" s="9"/>
      <c r="H820" s="26"/>
      <c r="I820" s="26"/>
      <c r="J820" s="25"/>
      <c r="K820" s="29"/>
      <c r="L820" s="29"/>
      <c r="M820" s="28"/>
      <c r="N820" s="19"/>
      <c r="Q820" s="22"/>
      <c r="R820" s="22"/>
      <c r="S820" s="22"/>
      <c r="T820" s="22"/>
      <c r="U820" s="22"/>
      <c r="X820" s="498"/>
    </row>
    <row r="821" spans="1:24" x14ac:dyDescent="0.2">
      <c r="C821" s="18"/>
      <c r="D821" s="9"/>
      <c r="E821" s="9"/>
      <c r="H821" s="26"/>
      <c r="I821" s="26"/>
      <c r="J821" s="25"/>
      <c r="K821" s="29"/>
      <c r="L821" s="29"/>
      <c r="M821" s="28"/>
      <c r="N821" s="19"/>
      <c r="Q821" s="22"/>
      <c r="R821" s="22"/>
      <c r="S821" s="22"/>
      <c r="T821" s="22"/>
      <c r="U821" s="22"/>
      <c r="X821" s="498"/>
    </row>
    <row r="822" spans="1:24" x14ac:dyDescent="0.2">
      <c r="B822" s="13"/>
      <c r="C822" s="18"/>
      <c r="D822" s="9"/>
      <c r="E822" s="9"/>
      <c r="H822" s="26"/>
      <c r="I822" s="26"/>
      <c r="J822" s="25"/>
      <c r="K822" s="15"/>
      <c r="L822" s="15"/>
      <c r="M822" s="24"/>
      <c r="N822" s="24"/>
      <c r="Q822" s="22"/>
      <c r="R822" s="22"/>
      <c r="S822" s="22"/>
      <c r="T822" s="22"/>
      <c r="U822" s="22"/>
      <c r="X822" s="498"/>
    </row>
    <row r="823" spans="1:24" x14ac:dyDescent="0.2">
      <c r="B823" s="13"/>
      <c r="C823" s="18"/>
      <c r="D823" s="9"/>
      <c r="E823" s="9"/>
      <c r="H823" s="26"/>
      <c r="I823" s="26"/>
      <c r="J823" s="25"/>
      <c r="K823" s="15"/>
      <c r="L823" s="15"/>
      <c r="M823" s="24"/>
      <c r="N823" s="24"/>
      <c r="Q823" s="22"/>
      <c r="R823" s="22"/>
      <c r="S823" s="22"/>
      <c r="T823" s="22"/>
      <c r="U823" s="22"/>
      <c r="X823" s="498"/>
    </row>
    <row r="824" spans="1:24" x14ac:dyDescent="0.2">
      <c r="B824" s="13" t="s">
        <v>2</v>
      </c>
      <c r="C824" s="18"/>
      <c r="D824" s="27"/>
      <c r="E824" s="9"/>
      <c r="H824" s="26" t="s">
        <v>1</v>
      </c>
      <c r="I824" s="26"/>
      <c r="J824" s="25"/>
      <c r="K824" s="15"/>
      <c r="L824" s="15"/>
      <c r="M824" s="24"/>
      <c r="N824" s="24"/>
      <c r="Q824" s="22"/>
      <c r="R824" s="22"/>
      <c r="S824" s="22"/>
      <c r="T824" s="22"/>
      <c r="U824" s="22"/>
      <c r="X824" s="498"/>
    </row>
    <row r="825" spans="1:24" x14ac:dyDescent="0.2">
      <c r="B825" s="13"/>
      <c r="C825" s="18"/>
      <c r="D825" s="23"/>
      <c r="E825" s="18"/>
      <c r="H825" s="17"/>
      <c r="I825" s="17"/>
      <c r="J825" s="16"/>
      <c r="K825" s="15"/>
      <c r="L825" s="15"/>
      <c r="M825" s="15"/>
      <c r="N825" s="15"/>
      <c r="Q825" s="22"/>
      <c r="R825" s="22"/>
      <c r="S825" s="22"/>
      <c r="T825" s="22"/>
      <c r="U825" s="22"/>
      <c r="X825" s="498"/>
    </row>
    <row r="826" spans="1:24" x14ac:dyDescent="0.2">
      <c r="A826" s="12" t="s">
        <v>0</v>
      </c>
      <c r="B826" s="21"/>
      <c r="H826" s="17"/>
      <c r="I826" s="17"/>
      <c r="J826" s="16"/>
      <c r="K826" s="15"/>
      <c r="L826" s="15"/>
      <c r="M826" s="14"/>
      <c r="N826" s="14"/>
      <c r="X826" s="498"/>
    </row>
    <row r="827" spans="1:24" x14ac:dyDescent="0.2">
      <c r="B827" s="13"/>
      <c r="H827" s="17"/>
      <c r="I827" s="17"/>
      <c r="J827" s="16"/>
      <c r="K827" s="15"/>
      <c r="L827" s="15"/>
      <c r="M827" s="14"/>
      <c r="N827" s="14"/>
    </row>
    <row r="828" spans="1:24" x14ac:dyDescent="0.2">
      <c r="B828" s="13"/>
      <c r="H828" s="17"/>
      <c r="I828" s="17"/>
      <c r="J828" s="16"/>
      <c r="K828" s="15"/>
      <c r="L828" s="15"/>
      <c r="M828" s="14"/>
      <c r="N828" s="14"/>
    </row>
    <row r="829" spans="1:24" x14ac:dyDescent="0.2">
      <c r="B829" s="13"/>
      <c r="H829" s="17"/>
      <c r="I829" s="17"/>
      <c r="J829" s="16"/>
      <c r="K829" s="15"/>
      <c r="L829" s="15"/>
      <c r="M829" s="14"/>
      <c r="N829" s="14"/>
    </row>
    <row r="830" spans="1:24" x14ac:dyDescent="0.2">
      <c r="B830" s="13"/>
      <c r="H830" s="17"/>
      <c r="I830" s="17"/>
      <c r="J830" s="16"/>
      <c r="K830" s="15"/>
      <c r="L830" s="15"/>
      <c r="M830" s="14"/>
      <c r="N830" s="14"/>
    </row>
    <row r="831" spans="1:24" x14ac:dyDescent="0.2">
      <c r="B831" s="13"/>
      <c r="H831" s="17"/>
      <c r="I831" s="17"/>
      <c r="J831" s="16"/>
      <c r="K831" s="15"/>
      <c r="L831" s="15"/>
      <c r="M831" s="14"/>
      <c r="N831" s="14"/>
    </row>
    <row r="832" spans="1:24" x14ac:dyDescent="0.2">
      <c r="B832" s="13"/>
      <c r="C832" s="18"/>
      <c r="H832" s="17"/>
      <c r="I832" s="17"/>
      <c r="J832" s="16"/>
      <c r="K832" s="15"/>
      <c r="L832" s="15"/>
      <c r="M832" s="14"/>
      <c r="N832" s="14"/>
    </row>
    <row r="833" spans="2:14" x14ac:dyDescent="0.2">
      <c r="B833" s="13"/>
      <c r="C833" s="18"/>
      <c r="H833" s="17"/>
      <c r="I833" s="17"/>
      <c r="J833" s="16"/>
      <c r="K833" s="15"/>
      <c r="L833" s="15"/>
      <c r="M833" s="14"/>
      <c r="N833" s="14"/>
    </row>
    <row r="834" spans="2:14" x14ac:dyDescent="0.2">
      <c r="B834" s="13"/>
      <c r="C834" s="18"/>
      <c r="H834" s="20"/>
      <c r="I834" s="19"/>
      <c r="J834" s="16"/>
      <c r="K834" s="15"/>
      <c r="L834" s="15"/>
      <c r="M834" s="14"/>
      <c r="N834" s="14"/>
    </row>
    <row r="835" spans="2:14" x14ac:dyDescent="0.2">
      <c r="B835" s="13"/>
      <c r="C835" s="18"/>
      <c r="H835" s="17"/>
      <c r="I835" s="17"/>
      <c r="J835" s="16"/>
      <c r="K835" s="15"/>
      <c r="L835" s="15"/>
      <c r="M835" s="14"/>
      <c r="N835" s="14"/>
    </row>
    <row r="836" spans="2:14" x14ac:dyDescent="0.2">
      <c r="B836" s="13"/>
      <c r="C836" s="18"/>
      <c r="H836" s="17"/>
      <c r="I836" s="17"/>
      <c r="J836" s="16"/>
      <c r="K836" s="15"/>
      <c r="L836" s="15"/>
      <c r="M836" s="14"/>
      <c r="N836" s="14"/>
    </row>
    <row r="837" spans="2:14" x14ac:dyDescent="0.2">
      <c r="B837" s="13"/>
      <c r="C837" s="18"/>
      <c r="H837" s="17"/>
      <c r="I837" s="19"/>
      <c r="J837" s="16"/>
      <c r="K837" s="15"/>
      <c r="L837" s="15"/>
      <c r="M837" s="14"/>
      <c r="N837" s="14"/>
    </row>
    <row r="838" spans="2:14" x14ac:dyDescent="0.2">
      <c r="B838" s="13"/>
      <c r="C838" s="18"/>
      <c r="H838" s="17"/>
      <c r="I838" s="17"/>
      <c r="J838" s="16"/>
      <c r="K838" s="15"/>
      <c r="L838" s="15"/>
      <c r="M838" s="14"/>
      <c r="N838" s="14"/>
    </row>
    <row r="839" spans="2:14" x14ac:dyDescent="0.2">
      <c r="B839" s="13"/>
      <c r="C839" s="18"/>
      <c r="H839" s="17"/>
      <c r="I839" s="17"/>
      <c r="J839" s="16"/>
      <c r="K839" s="15"/>
      <c r="L839" s="15"/>
      <c r="M839" s="14"/>
      <c r="N839" s="14"/>
    </row>
    <row r="840" spans="2:14" x14ac:dyDescent="0.2">
      <c r="B840" s="13"/>
      <c r="C840" s="18"/>
      <c r="H840" s="17"/>
      <c r="I840" s="17"/>
      <c r="J840" s="16"/>
      <c r="K840" s="15"/>
      <c r="L840" s="15"/>
      <c r="M840" s="14"/>
      <c r="N840" s="14"/>
    </row>
    <row r="841" spans="2:14" x14ac:dyDescent="0.2">
      <c r="B841" s="13"/>
      <c r="C841" s="18"/>
      <c r="H841" s="17"/>
      <c r="I841" s="17"/>
      <c r="J841" s="16"/>
      <c r="K841" s="15"/>
      <c r="L841" s="15"/>
      <c r="M841" s="14"/>
      <c r="N841" s="14"/>
    </row>
    <row r="842" spans="2:14" x14ac:dyDescent="0.2">
      <c r="B842" s="13"/>
      <c r="C842" s="18"/>
      <c r="H842" s="17"/>
      <c r="I842" s="17"/>
      <c r="J842" s="16"/>
      <c r="K842" s="15"/>
      <c r="L842" s="15"/>
      <c r="M842" s="14"/>
      <c r="N842" s="14"/>
    </row>
    <row r="843" spans="2:14" x14ac:dyDescent="0.2">
      <c r="B843" s="13"/>
      <c r="C843" s="18"/>
      <c r="I843" s="17"/>
      <c r="J843" s="16"/>
      <c r="K843" s="15"/>
      <c r="L843" s="15"/>
      <c r="M843" s="14"/>
      <c r="N843" s="14"/>
    </row>
    <row r="844" spans="2:14" x14ac:dyDescent="0.2">
      <c r="B844" s="13"/>
      <c r="C844" s="18"/>
      <c r="H844" s="17"/>
      <c r="I844" s="17"/>
      <c r="J844" s="16"/>
      <c r="K844" s="15"/>
      <c r="L844" s="15"/>
      <c r="M844" s="14"/>
      <c r="N844" s="14"/>
    </row>
    <row r="845" spans="2:14" x14ac:dyDescent="0.2">
      <c r="B845" s="13"/>
      <c r="C845" s="18"/>
      <c r="H845" s="17"/>
      <c r="I845" s="17"/>
      <c r="J845" s="16"/>
      <c r="K845" s="15"/>
      <c r="L845" s="15"/>
      <c r="M845" s="14"/>
      <c r="N845" s="14"/>
    </row>
    <row r="846" spans="2:14" x14ac:dyDescent="0.2">
      <c r="B846" s="13"/>
      <c r="C846" s="18"/>
      <c r="H846" s="17"/>
      <c r="I846" s="17"/>
      <c r="J846" s="16"/>
      <c r="K846" s="15"/>
      <c r="L846" s="15"/>
      <c r="M846" s="14"/>
      <c r="N846" s="14"/>
    </row>
    <row r="847" spans="2:14" x14ac:dyDescent="0.2">
      <c r="B847" s="13"/>
      <c r="C847" s="18"/>
      <c r="H847" s="17"/>
      <c r="I847" s="17"/>
      <c r="J847" s="16"/>
      <c r="K847" s="15"/>
      <c r="L847" s="15"/>
      <c r="M847" s="14"/>
      <c r="N847" s="14"/>
    </row>
    <row r="848" spans="2:14" x14ac:dyDescent="0.2">
      <c r="B848" s="13"/>
      <c r="C848" s="18"/>
      <c r="H848" s="17"/>
      <c r="I848" s="17"/>
      <c r="J848" s="16"/>
      <c r="K848" s="15"/>
      <c r="L848" s="15"/>
      <c r="M848" s="14"/>
      <c r="N848" s="14"/>
    </row>
    <row r="849" spans="2:14" x14ac:dyDescent="0.2">
      <c r="B849" s="13"/>
      <c r="C849" s="18"/>
      <c r="H849" s="17"/>
      <c r="I849" s="17"/>
      <c r="J849" s="16"/>
      <c r="K849" s="15"/>
      <c r="L849" s="15"/>
      <c r="M849" s="14"/>
      <c r="N849" s="14"/>
    </row>
    <row r="850" spans="2:14" x14ac:dyDescent="0.2">
      <c r="B850" s="13"/>
      <c r="C850" s="18"/>
      <c r="H850" s="17"/>
      <c r="I850" s="17"/>
      <c r="J850" s="16"/>
      <c r="K850" s="15"/>
      <c r="L850" s="15"/>
      <c r="M850" s="14"/>
      <c r="N850" s="14"/>
    </row>
    <row r="851" spans="2:14" x14ac:dyDescent="0.2">
      <c r="B851" s="13"/>
      <c r="C851" s="18"/>
      <c r="H851" s="17"/>
      <c r="I851" s="17"/>
      <c r="J851" s="16"/>
      <c r="K851" s="15"/>
      <c r="L851" s="15"/>
      <c r="M851" s="14"/>
      <c r="N851" s="14"/>
    </row>
    <row r="852" spans="2:14" x14ac:dyDescent="0.2">
      <c r="B852" s="13"/>
      <c r="H852" s="17"/>
      <c r="I852" s="17"/>
      <c r="J852" s="16"/>
      <c r="K852" s="15"/>
      <c r="L852" s="15"/>
      <c r="M852" s="14"/>
      <c r="N852" s="14"/>
    </row>
    <row r="853" spans="2:14" x14ac:dyDescent="0.2">
      <c r="B853" s="13"/>
      <c r="H853" s="17"/>
      <c r="I853" s="17"/>
      <c r="J853" s="16"/>
      <c r="K853" s="15"/>
      <c r="L853" s="15"/>
      <c r="M853" s="14"/>
      <c r="N853" s="14"/>
    </row>
    <row r="854" spans="2:14" x14ac:dyDescent="0.2">
      <c r="B854" s="13"/>
      <c r="H854" s="17"/>
      <c r="I854" s="17"/>
      <c r="J854" s="16"/>
      <c r="K854" s="15"/>
      <c r="L854" s="15"/>
      <c r="M854" s="14"/>
      <c r="N854" s="14"/>
    </row>
    <row r="855" spans="2:14" x14ac:dyDescent="0.2">
      <c r="B855" s="13"/>
      <c r="H855" s="17"/>
      <c r="I855" s="17"/>
      <c r="J855" s="16"/>
      <c r="K855" s="15"/>
      <c r="L855" s="15"/>
      <c r="M855" s="14"/>
      <c r="N855" s="14"/>
    </row>
    <row r="856" spans="2:14" x14ac:dyDescent="0.2">
      <c r="B856" s="13"/>
      <c r="H856" s="17"/>
      <c r="I856" s="17"/>
      <c r="J856" s="16"/>
      <c r="K856" s="15"/>
      <c r="L856" s="15"/>
      <c r="M856" s="14"/>
      <c r="N856" s="14"/>
    </row>
    <row r="857" spans="2:14" x14ac:dyDescent="0.2">
      <c r="B857" s="13"/>
      <c r="H857" s="17"/>
      <c r="I857" s="17"/>
      <c r="J857" s="16"/>
      <c r="K857" s="15"/>
      <c r="L857" s="15"/>
      <c r="M857" s="14"/>
      <c r="N857" s="14"/>
    </row>
    <row r="858" spans="2:14" x14ac:dyDescent="0.2">
      <c r="B858" s="13"/>
      <c r="H858" s="17"/>
      <c r="I858" s="17"/>
      <c r="J858" s="16"/>
      <c r="K858" s="15"/>
      <c r="L858" s="15"/>
      <c r="M858" s="14"/>
      <c r="N858" s="14"/>
    </row>
    <row r="859" spans="2:14" x14ac:dyDescent="0.2">
      <c r="B859" s="13"/>
      <c r="H859" s="17"/>
      <c r="I859" s="17"/>
      <c r="J859" s="16"/>
      <c r="K859" s="15"/>
      <c r="L859" s="15"/>
      <c r="M859" s="14"/>
      <c r="N859" s="14"/>
    </row>
    <row r="860" spans="2:14" x14ac:dyDescent="0.2">
      <c r="B860" s="13"/>
      <c r="H860" s="17"/>
      <c r="I860" s="17"/>
      <c r="J860" s="16"/>
      <c r="K860" s="15"/>
      <c r="L860" s="15"/>
      <c r="M860" s="14"/>
      <c r="N860" s="14"/>
    </row>
    <row r="861" spans="2:14" x14ac:dyDescent="0.2">
      <c r="B861" s="13"/>
      <c r="H861" s="17"/>
      <c r="I861" s="17"/>
      <c r="J861" s="16"/>
      <c r="K861" s="15"/>
      <c r="L861" s="15"/>
      <c r="M861" s="14"/>
      <c r="N861" s="14"/>
    </row>
    <row r="862" spans="2:14" x14ac:dyDescent="0.2">
      <c r="B862" s="13"/>
      <c r="H862" s="17"/>
      <c r="I862" s="17"/>
      <c r="J862" s="16"/>
      <c r="K862" s="15"/>
      <c r="L862" s="15"/>
      <c r="M862" s="14"/>
      <c r="N862" s="14"/>
    </row>
    <row r="863" spans="2:14" x14ac:dyDescent="0.2">
      <c r="B863" s="13"/>
      <c r="H863" s="17"/>
      <c r="I863" s="17"/>
      <c r="J863" s="16"/>
      <c r="K863" s="15"/>
      <c r="L863" s="15"/>
      <c r="M863" s="14"/>
      <c r="N863" s="14"/>
    </row>
    <row r="864" spans="2:14" x14ac:dyDescent="0.2">
      <c r="B864" s="13"/>
      <c r="H864" s="17"/>
      <c r="I864" s="17"/>
      <c r="J864" s="16"/>
      <c r="K864" s="15"/>
      <c r="L864" s="15"/>
      <c r="M864" s="14"/>
      <c r="N864" s="14"/>
    </row>
    <row r="865" spans="2:14" x14ac:dyDescent="0.2">
      <c r="B865" s="13"/>
      <c r="H865" s="17"/>
      <c r="I865" s="17"/>
      <c r="J865" s="16"/>
      <c r="K865" s="15"/>
      <c r="L865" s="15"/>
      <c r="M865" s="14"/>
      <c r="N865" s="14"/>
    </row>
    <row r="866" spans="2:14" x14ac:dyDescent="0.2">
      <c r="B866" s="13"/>
      <c r="H866" s="17"/>
      <c r="I866" s="17"/>
      <c r="J866" s="16"/>
      <c r="K866" s="15"/>
      <c r="L866" s="15"/>
      <c r="M866" s="14"/>
      <c r="N866" s="14"/>
    </row>
    <row r="867" spans="2:14" x14ac:dyDescent="0.2">
      <c r="B867" s="13"/>
      <c r="H867" s="17"/>
      <c r="I867" s="17"/>
      <c r="J867" s="16"/>
      <c r="K867" s="15"/>
      <c r="L867" s="15"/>
      <c r="M867" s="14"/>
      <c r="N867" s="14"/>
    </row>
    <row r="868" spans="2:14" x14ac:dyDescent="0.2">
      <c r="B868" s="13"/>
      <c r="H868" s="17"/>
      <c r="I868" s="17"/>
      <c r="J868" s="16"/>
      <c r="K868" s="15"/>
      <c r="L868" s="15"/>
      <c r="M868" s="14"/>
      <c r="N868" s="14"/>
    </row>
    <row r="869" spans="2:14" x14ac:dyDescent="0.2">
      <c r="B869" s="13"/>
      <c r="H869" s="17"/>
      <c r="I869" s="17"/>
      <c r="J869" s="16"/>
      <c r="K869" s="15"/>
      <c r="L869" s="15"/>
      <c r="M869" s="14"/>
      <c r="N869" s="14"/>
    </row>
    <row r="870" spans="2:14" x14ac:dyDescent="0.2">
      <c r="B870" s="13"/>
      <c r="H870" s="17"/>
      <c r="I870" s="17"/>
      <c r="J870" s="16"/>
      <c r="K870" s="15"/>
      <c r="L870" s="15"/>
      <c r="M870" s="14"/>
      <c r="N870" s="14"/>
    </row>
    <row r="871" spans="2:14" x14ac:dyDescent="0.2">
      <c r="B871" s="13"/>
      <c r="H871" s="17"/>
      <c r="I871" s="17"/>
      <c r="J871" s="16"/>
      <c r="K871" s="15"/>
      <c r="L871" s="15"/>
      <c r="M871" s="14"/>
      <c r="N871" s="14"/>
    </row>
    <row r="872" spans="2:14" x14ac:dyDescent="0.2">
      <c r="B872" s="13"/>
      <c r="H872" s="17"/>
      <c r="I872" s="17"/>
      <c r="J872" s="16"/>
      <c r="K872" s="15"/>
      <c r="L872" s="15"/>
      <c r="M872" s="14"/>
      <c r="N872" s="14"/>
    </row>
    <row r="873" spans="2:14" x14ac:dyDescent="0.2">
      <c r="B873" s="13"/>
      <c r="H873" s="17"/>
      <c r="I873" s="17"/>
      <c r="J873" s="16"/>
      <c r="K873" s="15"/>
      <c r="L873" s="15"/>
      <c r="M873" s="14"/>
      <c r="N873" s="14"/>
    </row>
    <row r="874" spans="2:14" x14ac:dyDescent="0.2">
      <c r="B874" s="13"/>
      <c r="H874" s="17"/>
      <c r="I874" s="17"/>
      <c r="J874" s="16"/>
      <c r="K874" s="15"/>
      <c r="L874" s="15"/>
      <c r="M874" s="14"/>
      <c r="N874" s="14"/>
    </row>
    <row r="875" spans="2:14" x14ac:dyDescent="0.2">
      <c r="B875" s="13"/>
      <c r="H875" s="17"/>
      <c r="I875" s="17"/>
      <c r="J875" s="16"/>
      <c r="K875" s="15"/>
      <c r="L875" s="15"/>
      <c r="M875" s="14"/>
      <c r="N875" s="14"/>
    </row>
    <row r="876" spans="2:14" x14ac:dyDescent="0.2">
      <c r="B876" s="13"/>
      <c r="H876" s="17"/>
      <c r="I876" s="17"/>
      <c r="J876" s="16"/>
      <c r="K876" s="15"/>
      <c r="L876" s="15"/>
      <c r="M876" s="14"/>
      <c r="N876" s="14"/>
    </row>
    <row r="877" spans="2:14" x14ac:dyDescent="0.2">
      <c r="B877" s="13"/>
      <c r="H877" s="17"/>
      <c r="I877" s="17"/>
      <c r="J877" s="16"/>
      <c r="K877" s="15"/>
      <c r="L877" s="15"/>
      <c r="M877" s="14"/>
      <c r="N877" s="14"/>
    </row>
    <row r="878" spans="2:14" x14ac:dyDescent="0.2">
      <c r="B878" s="13"/>
      <c r="H878" s="17"/>
      <c r="I878" s="17"/>
      <c r="J878" s="16"/>
      <c r="K878" s="15"/>
      <c r="L878" s="15"/>
      <c r="M878" s="14"/>
      <c r="N878" s="14"/>
    </row>
    <row r="879" spans="2:14" x14ac:dyDescent="0.2">
      <c r="B879" s="13"/>
      <c r="H879" s="17"/>
      <c r="I879" s="17"/>
      <c r="J879" s="16"/>
      <c r="K879" s="15"/>
      <c r="L879" s="15"/>
      <c r="M879" s="14"/>
      <c r="N879" s="14"/>
    </row>
    <row r="880" spans="2:14" x14ac:dyDescent="0.2">
      <c r="B880" s="13"/>
      <c r="H880" s="17"/>
      <c r="I880" s="17"/>
      <c r="J880" s="16"/>
      <c r="K880" s="15"/>
      <c r="L880" s="15"/>
      <c r="M880" s="14"/>
      <c r="N880" s="14"/>
    </row>
    <row r="881" spans="2:14" x14ac:dyDescent="0.2">
      <c r="B881" s="13"/>
      <c r="H881" s="17"/>
      <c r="I881" s="17"/>
      <c r="J881" s="16"/>
      <c r="K881" s="15"/>
      <c r="L881" s="15"/>
      <c r="M881" s="14"/>
      <c r="N881" s="14"/>
    </row>
    <row r="882" spans="2:14" x14ac:dyDescent="0.2">
      <c r="B882" s="13"/>
      <c r="H882" s="17"/>
      <c r="I882" s="17"/>
      <c r="J882" s="16"/>
      <c r="K882" s="15"/>
      <c r="L882" s="15"/>
      <c r="M882" s="14"/>
      <c r="N882" s="14"/>
    </row>
    <row r="883" spans="2:14" x14ac:dyDescent="0.2">
      <c r="B883" s="13"/>
      <c r="H883" s="17"/>
      <c r="I883" s="17"/>
      <c r="J883" s="16"/>
      <c r="K883" s="15"/>
      <c r="L883" s="15"/>
      <c r="M883" s="14"/>
      <c r="N883" s="14"/>
    </row>
    <row r="884" spans="2:14" x14ac:dyDescent="0.2">
      <c r="B884" s="13"/>
      <c r="H884" s="17"/>
      <c r="I884" s="17"/>
      <c r="J884" s="16"/>
      <c r="K884" s="15"/>
      <c r="L884" s="15"/>
      <c r="M884" s="14"/>
      <c r="N884" s="14"/>
    </row>
    <row r="885" spans="2:14" x14ac:dyDescent="0.2">
      <c r="B885" s="13"/>
      <c r="H885" s="17"/>
      <c r="I885" s="17"/>
      <c r="J885" s="16"/>
      <c r="K885" s="15"/>
      <c r="L885" s="15"/>
      <c r="M885" s="14"/>
      <c r="N885" s="14"/>
    </row>
    <row r="886" spans="2:14" x14ac:dyDescent="0.2">
      <c r="B886" s="13"/>
      <c r="H886" s="17"/>
      <c r="I886" s="17"/>
      <c r="J886" s="16"/>
      <c r="K886" s="15"/>
      <c r="L886" s="15"/>
      <c r="M886" s="14"/>
      <c r="N886" s="14"/>
    </row>
    <row r="887" spans="2:14" x14ac:dyDescent="0.2">
      <c r="B887" s="13"/>
      <c r="H887" s="17"/>
      <c r="I887" s="17"/>
      <c r="J887" s="16"/>
      <c r="K887" s="15"/>
      <c r="L887" s="15"/>
      <c r="M887" s="14"/>
      <c r="N887" s="14"/>
    </row>
    <row r="888" spans="2:14" x14ac:dyDescent="0.2">
      <c r="B888" s="13"/>
      <c r="H888" s="17"/>
      <c r="I888" s="17"/>
      <c r="J888" s="16"/>
      <c r="K888" s="15"/>
      <c r="L888" s="15"/>
      <c r="M888" s="14"/>
      <c r="N888" s="14"/>
    </row>
    <row r="889" spans="2:14" x14ac:dyDescent="0.2">
      <c r="B889" s="13"/>
      <c r="H889" s="17"/>
      <c r="I889" s="17"/>
      <c r="J889" s="16"/>
      <c r="K889" s="15"/>
      <c r="L889" s="15"/>
      <c r="M889" s="14"/>
      <c r="N889" s="14"/>
    </row>
    <row r="890" spans="2:14" x14ac:dyDescent="0.2">
      <c r="B890" s="13"/>
      <c r="H890" s="17"/>
      <c r="I890" s="17"/>
      <c r="J890" s="16"/>
      <c r="K890" s="15"/>
      <c r="L890" s="15"/>
      <c r="M890" s="14"/>
      <c r="N890" s="14"/>
    </row>
    <row r="891" spans="2:14" x14ac:dyDescent="0.2">
      <c r="B891" s="13"/>
      <c r="H891" s="17"/>
      <c r="I891" s="17"/>
      <c r="J891" s="16"/>
      <c r="K891" s="15"/>
      <c r="L891" s="15"/>
      <c r="M891" s="14"/>
      <c r="N891" s="14"/>
    </row>
    <row r="892" spans="2:14" x14ac:dyDescent="0.2">
      <c r="B892" s="13"/>
      <c r="H892" s="17"/>
      <c r="I892" s="17"/>
      <c r="J892" s="16"/>
      <c r="K892" s="15"/>
      <c r="L892" s="15"/>
      <c r="M892" s="14"/>
      <c r="N892" s="14"/>
    </row>
    <row r="893" spans="2:14" x14ac:dyDescent="0.2">
      <c r="B893" s="13"/>
      <c r="H893" s="17"/>
      <c r="I893" s="17"/>
      <c r="J893" s="16"/>
      <c r="K893" s="15"/>
      <c r="L893" s="15"/>
      <c r="M893" s="14"/>
      <c r="N893" s="14"/>
    </row>
    <row r="894" spans="2:14" x14ac:dyDescent="0.2">
      <c r="B894" s="13"/>
      <c r="H894" s="17"/>
      <c r="I894" s="17"/>
      <c r="J894" s="16"/>
      <c r="K894" s="15"/>
      <c r="L894" s="15"/>
      <c r="M894" s="14"/>
      <c r="N894" s="14"/>
    </row>
    <row r="895" spans="2:14" x14ac:dyDescent="0.2">
      <c r="B895" s="13"/>
      <c r="H895" s="17"/>
      <c r="I895" s="17"/>
      <c r="J895" s="16"/>
      <c r="K895" s="15"/>
      <c r="L895" s="15"/>
      <c r="M895" s="14"/>
      <c r="N895" s="14"/>
    </row>
    <row r="896" spans="2:14" x14ac:dyDescent="0.2">
      <c r="B896" s="13"/>
      <c r="H896" s="17"/>
      <c r="I896" s="17"/>
      <c r="J896" s="16"/>
      <c r="K896" s="15"/>
      <c r="L896" s="15"/>
      <c r="M896" s="14"/>
      <c r="N896" s="14"/>
    </row>
    <row r="897" spans="2:14" x14ac:dyDescent="0.2">
      <c r="B897" s="13"/>
      <c r="H897" s="17"/>
      <c r="I897" s="17"/>
      <c r="J897" s="16"/>
      <c r="K897" s="15"/>
      <c r="L897" s="15"/>
      <c r="M897" s="14"/>
      <c r="N897" s="14"/>
    </row>
    <row r="898" spans="2:14" x14ac:dyDescent="0.2">
      <c r="B898" s="13"/>
      <c r="H898" s="17"/>
      <c r="I898" s="17"/>
      <c r="J898" s="16"/>
      <c r="K898" s="15"/>
      <c r="L898" s="15"/>
      <c r="M898" s="14"/>
      <c r="N898" s="14"/>
    </row>
    <row r="899" spans="2:14" x14ac:dyDescent="0.2">
      <c r="B899" s="13"/>
      <c r="H899" s="17"/>
      <c r="I899" s="17"/>
      <c r="J899" s="16"/>
      <c r="K899" s="15"/>
      <c r="L899" s="15"/>
      <c r="M899" s="14"/>
      <c r="N899" s="14"/>
    </row>
    <row r="900" spans="2:14" x14ac:dyDescent="0.2">
      <c r="B900" s="13"/>
      <c r="H900" s="17"/>
      <c r="I900" s="17"/>
      <c r="J900" s="16"/>
      <c r="K900" s="15"/>
      <c r="L900" s="15"/>
      <c r="M900" s="14"/>
      <c r="N900" s="14"/>
    </row>
    <row r="901" spans="2:14" x14ac:dyDescent="0.2">
      <c r="B901" s="13"/>
      <c r="H901" s="17"/>
      <c r="I901" s="17"/>
      <c r="J901" s="16"/>
      <c r="K901" s="15"/>
      <c r="L901" s="15"/>
      <c r="M901" s="14"/>
      <c r="N901" s="14"/>
    </row>
    <row r="902" spans="2:14" x14ac:dyDescent="0.2">
      <c r="B902" s="13"/>
      <c r="H902" s="17"/>
      <c r="I902" s="17"/>
      <c r="J902" s="16"/>
      <c r="K902" s="15"/>
      <c r="L902" s="15"/>
      <c r="M902" s="14"/>
      <c r="N902" s="14"/>
    </row>
    <row r="903" spans="2:14" x14ac:dyDescent="0.2">
      <c r="B903" s="13"/>
      <c r="H903" s="17"/>
      <c r="I903" s="17"/>
      <c r="J903" s="16"/>
      <c r="K903" s="15"/>
      <c r="L903" s="15"/>
      <c r="M903" s="14"/>
      <c r="N903" s="14"/>
    </row>
    <row r="904" spans="2:14" x14ac:dyDescent="0.2">
      <c r="B904" s="13"/>
      <c r="H904" s="17"/>
      <c r="I904" s="17"/>
      <c r="J904" s="16"/>
      <c r="K904" s="15"/>
      <c r="L904" s="15"/>
      <c r="M904" s="14"/>
      <c r="N904" s="14"/>
    </row>
    <row r="905" spans="2:14" x14ac:dyDescent="0.2">
      <c r="B905" s="13"/>
      <c r="H905" s="17"/>
      <c r="I905" s="17"/>
      <c r="J905" s="16"/>
      <c r="K905" s="15"/>
      <c r="L905" s="15"/>
      <c r="M905" s="14"/>
      <c r="N905" s="14"/>
    </row>
    <row r="906" spans="2:14" x14ac:dyDescent="0.2">
      <c r="B906" s="13"/>
      <c r="H906" s="17"/>
      <c r="I906" s="17"/>
      <c r="J906" s="16"/>
      <c r="K906" s="15"/>
      <c r="L906" s="15"/>
      <c r="M906" s="14"/>
      <c r="N906" s="14"/>
    </row>
    <row r="907" spans="2:14" x14ac:dyDescent="0.2">
      <c r="B907" s="13"/>
      <c r="H907" s="17"/>
      <c r="I907" s="17"/>
      <c r="J907" s="16"/>
      <c r="K907" s="15"/>
      <c r="L907" s="15"/>
      <c r="M907" s="14"/>
      <c r="N907" s="14"/>
    </row>
    <row r="908" spans="2:14" x14ac:dyDescent="0.2">
      <c r="B908" s="13"/>
      <c r="H908" s="17"/>
      <c r="I908" s="17"/>
      <c r="J908" s="16"/>
      <c r="K908" s="15"/>
      <c r="L908" s="15"/>
      <c r="M908" s="14"/>
      <c r="N908" s="14"/>
    </row>
    <row r="909" spans="2:14" x14ac:dyDescent="0.2">
      <c r="B909" s="13"/>
      <c r="H909" s="17"/>
      <c r="I909" s="17"/>
      <c r="J909" s="16"/>
      <c r="K909" s="15"/>
      <c r="L909" s="15"/>
      <c r="M909" s="14"/>
      <c r="N909" s="14"/>
    </row>
    <row r="910" spans="2:14" x14ac:dyDescent="0.2">
      <c r="B910" s="13"/>
      <c r="H910" s="17"/>
      <c r="I910" s="17"/>
      <c r="J910" s="16"/>
      <c r="K910" s="15"/>
      <c r="L910" s="15"/>
      <c r="M910" s="14"/>
      <c r="N910" s="14"/>
    </row>
    <row r="911" spans="2:14" x14ac:dyDescent="0.2">
      <c r="B911" s="13"/>
      <c r="H911" s="17"/>
      <c r="I911" s="17"/>
      <c r="J911" s="16"/>
      <c r="K911" s="15"/>
      <c r="L911" s="15"/>
      <c r="M911" s="14"/>
      <c r="N911" s="14"/>
    </row>
    <row r="912" spans="2:14" x14ac:dyDescent="0.2">
      <c r="B912" s="13"/>
      <c r="H912" s="17"/>
      <c r="I912" s="17"/>
      <c r="J912" s="16"/>
      <c r="K912" s="15"/>
      <c r="L912" s="15"/>
      <c r="M912" s="14"/>
      <c r="N912" s="14"/>
    </row>
    <row r="913" spans="2:14" x14ac:dyDescent="0.2">
      <c r="B913" s="13"/>
      <c r="H913" s="17"/>
      <c r="I913" s="17"/>
      <c r="J913" s="16"/>
      <c r="K913" s="15"/>
      <c r="L913" s="15"/>
      <c r="M913" s="14"/>
      <c r="N913" s="14"/>
    </row>
    <row r="914" spans="2:14" x14ac:dyDescent="0.2">
      <c r="B914" s="13"/>
      <c r="H914" s="17"/>
      <c r="I914" s="17"/>
      <c r="J914" s="16"/>
      <c r="K914" s="15"/>
      <c r="L914" s="15"/>
      <c r="M914" s="14"/>
      <c r="N914" s="14"/>
    </row>
    <row r="915" spans="2:14" x14ac:dyDescent="0.2">
      <c r="B915" s="13"/>
      <c r="H915" s="17"/>
      <c r="I915" s="17"/>
      <c r="J915" s="16"/>
      <c r="K915" s="15"/>
      <c r="L915" s="15"/>
      <c r="M915" s="14"/>
      <c r="N915" s="14"/>
    </row>
    <row r="916" spans="2:14" x14ac:dyDescent="0.2">
      <c r="B916" s="13"/>
      <c r="H916" s="17"/>
      <c r="I916" s="17"/>
      <c r="J916" s="16"/>
      <c r="K916" s="15"/>
      <c r="L916" s="15"/>
      <c r="M916" s="14"/>
      <c r="N916" s="14"/>
    </row>
    <row r="917" spans="2:14" x14ac:dyDescent="0.2">
      <c r="B917" s="13"/>
      <c r="H917" s="17"/>
      <c r="I917" s="17"/>
      <c r="J917" s="16"/>
      <c r="K917" s="15"/>
      <c r="L917" s="15"/>
      <c r="M917" s="14"/>
      <c r="N917" s="14"/>
    </row>
    <row r="918" spans="2:14" x14ac:dyDescent="0.2">
      <c r="B918" s="13"/>
      <c r="H918" s="17"/>
      <c r="I918" s="17"/>
      <c r="J918" s="16"/>
      <c r="K918" s="15"/>
      <c r="L918" s="15"/>
      <c r="M918" s="14"/>
      <c r="N918" s="14"/>
    </row>
    <row r="919" spans="2:14" x14ac:dyDescent="0.2">
      <c r="B919" s="13"/>
      <c r="H919" s="17"/>
      <c r="I919" s="17"/>
      <c r="J919" s="16"/>
      <c r="K919" s="15"/>
      <c r="L919" s="15"/>
      <c r="M919" s="14"/>
      <c r="N919" s="14"/>
    </row>
    <row r="920" spans="2:14" x14ac:dyDescent="0.2">
      <c r="B920" s="13"/>
      <c r="H920" s="17"/>
      <c r="I920" s="17"/>
      <c r="J920" s="16"/>
      <c r="K920" s="15"/>
      <c r="L920" s="15"/>
      <c r="M920" s="14"/>
      <c r="N920" s="14"/>
    </row>
    <row r="921" spans="2:14" x14ac:dyDescent="0.2">
      <c r="B921" s="13"/>
      <c r="H921" s="17"/>
      <c r="I921" s="17"/>
      <c r="J921" s="16"/>
      <c r="K921" s="15"/>
      <c r="L921" s="15"/>
      <c r="M921" s="14"/>
      <c r="N921" s="14"/>
    </row>
    <row r="922" spans="2:14" x14ac:dyDescent="0.2">
      <c r="B922" s="13"/>
      <c r="H922" s="17"/>
      <c r="I922" s="17"/>
      <c r="J922" s="16"/>
      <c r="K922" s="15"/>
      <c r="L922" s="15"/>
      <c r="M922" s="14"/>
      <c r="N922" s="14"/>
    </row>
    <row r="923" spans="2:14" x14ac:dyDescent="0.2">
      <c r="B923" s="13"/>
      <c r="H923" s="17"/>
      <c r="I923" s="17"/>
      <c r="J923" s="16"/>
      <c r="K923" s="15"/>
      <c r="L923" s="15"/>
      <c r="M923" s="14"/>
      <c r="N923" s="14"/>
    </row>
    <row r="924" spans="2:14" x14ac:dyDescent="0.2">
      <c r="B924" s="13"/>
      <c r="H924" s="17"/>
      <c r="I924" s="17"/>
      <c r="J924" s="16"/>
      <c r="K924" s="15"/>
      <c r="L924" s="15"/>
      <c r="M924" s="14"/>
      <c r="N924" s="14"/>
    </row>
    <row r="925" spans="2:14" x14ac:dyDescent="0.2">
      <c r="B925" s="13"/>
      <c r="H925" s="17"/>
      <c r="I925" s="17"/>
      <c r="J925" s="16"/>
      <c r="K925" s="15"/>
      <c r="L925" s="15"/>
      <c r="M925" s="14"/>
      <c r="N925" s="14"/>
    </row>
    <row r="926" spans="2:14" x14ac:dyDescent="0.2">
      <c r="B926" s="13"/>
      <c r="H926" s="17"/>
      <c r="I926" s="17"/>
      <c r="J926" s="16"/>
      <c r="K926" s="15"/>
      <c r="L926" s="15"/>
      <c r="M926" s="14"/>
      <c r="N926" s="14"/>
    </row>
    <row r="927" spans="2:14" x14ac:dyDescent="0.2">
      <c r="B927" s="13"/>
      <c r="H927" s="17"/>
      <c r="I927" s="17"/>
      <c r="J927" s="16"/>
      <c r="K927" s="15"/>
      <c r="L927" s="15"/>
      <c r="M927" s="14"/>
      <c r="N927" s="14"/>
    </row>
    <row r="928" spans="2:14" x14ac:dyDescent="0.2">
      <c r="B928" s="13"/>
      <c r="H928" s="17"/>
      <c r="I928" s="17"/>
      <c r="J928" s="16"/>
      <c r="K928" s="15"/>
      <c r="L928" s="15"/>
      <c r="M928" s="14"/>
      <c r="N928" s="14"/>
    </row>
    <row r="929" spans="2:14" x14ac:dyDescent="0.2">
      <c r="B929" s="13"/>
      <c r="H929" s="17"/>
      <c r="I929" s="17"/>
      <c r="J929" s="16"/>
      <c r="K929" s="15"/>
      <c r="L929" s="15"/>
      <c r="M929" s="14"/>
      <c r="N929" s="14"/>
    </row>
    <row r="930" spans="2:14" x14ac:dyDescent="0.2">
      <c r="B930" s="13"/>
      <c r="H930" s="17"/>
      <c r="I930" s="17"/>
      <c r="J930" s="16"/>
      <c r="K930" s="15"/>
      <c r="L930" s="15"/>
      <c r="M930" s="14"/>
      <c r="N930" s="14"/>
    </row>
    <row r="931" spans="2:14" x14ac:dyDescent="0.2">
      <c r="B931" s="13"/>
      <c r="H931" s="17"/>
      <c r="I931" s="17"/>
      <c r="J931" s="16"/>
      <c r="K931" s="15"/>
      <c r="L931" s="15"/>
      <c r="M931" s="14"/>
      <c r="N931" s="14"/>
    </row>
    <row r="932" spans="2:14" x14ac:dyDescent="0.2">
      <c r="B932" s="13"/>
      <c r="H932" s="17"/>
      <c r="I932" s="17"/>
      <c r="J932" s="16"/>
      <c r="K932" s="15"/>
      <c r="L932" s="15"/>
      <c r="M932" s="14"/>
      <c r="N932" s="14"/>
    </row>
    <row r="933" spans="2:14" x14ac:dyDescent="0.2">
      <c r="B933" s="13"/>
      <c r="H933" s="17"/>
      <c r="I933" s="17"/>
      <c r="J933" s="16"/>
      <c r="K933" s="15"/>
      <c r="L933" s="15"/>
      <c r="M933" s="14"/>
      <c r="N933" s="14"/>
    </row>
    <row r="934" spans="2:14" x14ac:dyDescent="0.2">
      <c r="B934" s="13"/>
      <c r="H934" s="17"/>
      <c r="I934" s="17"/>
      <c r="J934" s="16"/>
      <c r="K934" s="15"/>
      <c r="L934" s="15"/>
      <c r="M934" s="14"/>
      <c r="N934" s="14"/>
    </row>
    <row r="935" spans="2:14" x14ac:dyDescent="0.2">
      <c r="B935" s="13"/>
      <c r="H935" s="17"/>
      <c r="I935" s="17"/>
      <c r="J935" s="16"/>
      <c r="K935" s="15"/>
      <c r="L935" s="15"/>
      <c r="M935" s="14"/>
      <c r="N935" s="14"/>
    </row>
    <row r="936" spans="2:14" x14ac:dyDescent="0.2">
      <c r="B936" s="13"/>
      <c r="H936" s="17"/>
      <c r="I936" s="17"/>
      <c r="J936" s="16"/>
      <c r="K936" s="15"/>
      <c r="L936" s="15"/>
      <c r="M936" s="14"/>
      <c r="N936" s="14"/>
    </row>
    <row r="937" spans="2:14" x14ac:dyDescent="0.2">
      <c r="B937" s="13"/>
      <c r="H937" s="17"/>
      <c r="I937" s="17"/>
      <c r="J937" s="16"/>
      <c r="K937" s="15"/>
      <c r="L937" s="15"/>
      <c r="M937" s="14"/>
      <c r="N937" s="14"/>
    </row>
    <row r="938" spans="2:14" x14ac:dyDescent="0.2">
      <c r="B938" s="13"/>
      <c r="H938" s="17"/>
      <c r="I938" s="17"/>
      <c r="J938" s="16"/>
      <c r="K938" s="15"/>
      <c r="L938" s="15"/>
      <c r="M938" s="14"/>
      <c r="N938" s="14"/>
    </row>
    <row r="939" spans="2:14" x14ac:dyDescent="0.2">
      <c r="B939" s="13"/>
      <c r="H939" s="17"/>
      <c r="I939" s="17"/>
      <c r="J939" s="16"/>
      <c r="K939" s="15"/>
      <c r="L939" s="15"/>
      <c r="M939" s="14"/>
      <c r="N939" s="14"/>
    </row>
    <row r="940" spans="2:14" x14ac:dyDescent="0.2">
      <c r="B940" s="13"/>
      <c r="H940" s="17"/>
      <c r="I940" s="17"/>
      <c r="J940" s="16"/>
      <c r="K940" s="15"/>
      <c r="L940" s="15"/>
      <c r="M940" s="14"/>
      <c r="N940" s="14"/>
    </row>
    <row r="941" spans="2:14" x14ac:dyDescent="0.2">
      <c r="B941" s="13"/>
      <c r="H941" s="17"/>
      <c r="I941" s="17"/>
      <c r="J941" s="16"/>
      <c r="K941" s="15"/>
      <c r="L941" s="15"/>
      <c r="M941" s="14"/>
      <c r="N941" s="14"/>
    </row>
    <row r="942" spans="2:14" x14ac:dyDescent="0.2">
      <c r="B942" s="13"/>
      <c r="H942" s="17"/>
      <c r="I942" s="17"/>
      <c r="J942" s="16"/>
      <c r="K942" s="15"/>
      <c r="L942" s="15"/>
      <c r="M942" s="14"/>
      <c r="N942" s="14"/>
    </row>
    <row r="943" spans="2:14" x14ac:dyDescent="0.2">
      <c r="B943" s="13"/>
      <c r="H943" s="17"/>
      <c r="I943" s="17"/>
      <c r="J943" s="16"/>
      <c r="K943" s="15"/>
      <c r="L943" s="15"/>
      <c r="M943" s="14"/>
      <c r="N943" s="14"/>
    </row>
    <row r="944" spans="2:14" x14ac:dyDescent="0.2">
      <c r="B944" s="13"/>
      <c r="H944" s="17"/>
      <c r="I944" s="17"/>
      <c r="J944" s="16"/>
      <c r="K944" s="15"/>
      <c r="L944" s="15"/>
      <c r="M944" s="14"/>
      <c r="N944" s="14"/>
    </row>
    <row r="945" spans="2:14" x14ac:dyDescent="0.2">
      <c r="B945" s="13"/>
      <c r="H945" s="17"/>
      <c r="I945" s="17"/>
      <c r="J945" s="16"/>
      <c r="K945" s="15"/>
      <c r="L945" s="15"/>
      <c r="M945" s="14"/>
      <c r="N945" s="14"/>
    </row>
    <row r="946" spans="2:14" x14ac:dyDescent="0.2">
      <c r="B946" s="13"/>
      <c r="H946" s="17"/>
      <c r="I946" s="17"/>
      <c r="J946" s="16"/>
      <c r="K946" s="15"/>
      <c r="L946" s="15"/>
      <c r="M946" s="14"/>
      <c r="N946" s="14"/>
    </row>
    <row r="947" spans="2:14" x14ac:dyDescent="0.2">
      <c r="B947" s="13"/>
      <c r="H947" s="17"/>
      <c r="I947" s="17"/>
      <c r="J947" s="16"/>
      <c r="K947" s="15"/>
      <c r="L947" s="15"/>
      <c r="M947" s="14"/>
      <c r="N947" s="14"/>
    </row>
    <row r="948" spans="2:14" x14ac:dyDescent="0.2">
      <c r="B948" s="13"/>
      <c r="H948" s="17"/>
      <c r="I948" s="17"/>
      <c r="J948" s="16"/>
      <c r="K948" s="15"/>
      <c r="L948" s="15"/>
      <c r="M948" s="14"/>
      <c r="N948" s="14"/>
    </row>
    <row r="949" spans="2:14" x14ac:dyDescent="0.2">
      <c r="B949" s="13"/>
      <c r="H949" s="17"/>
      <c r="I949" s="17"/>
      <c r="J949" s="16"/>
      <c r="K949" s="15"/>
      <c r="L949" s="15"/>
      <c r="M949" s="14"/>
      <c r="N949" s="14"/>
    </row>
    <row r="950" spans="2:14" x14ac:dyDescent="0.2">
      <c r="B950" s="13"/>
      <c r="H950" s="17"/>
      <c r="I950" s="17"/>
      <c r="J950" s="16"/>
      <c r="K950" s="15"/>
      <c r="L950" s="15"/>
      <c r="M950" s="14"/>
      <c r="N950" s="14"/>
    </row>
    <row r="951" spans="2:14" x14ac:dyDescent="0.2">
      <c r="B951" s="13"/>
      <c r="H951" s="17"/>
      <c r="I951" s="17"/>
      <c r="J951" s="16"/>
      <c r="K951" s="15"/>
      <c r="L951" s="15"/>
      <c r="M951" s="14"/>
      <c r="N951" s="14"/>
    </row>
    <row r="952" spans="2:14" x14ac:dyDescent="0.2">
      <c r="B952" s="13"/>
      <c r="H952" s="17"/>
      <c r="I952" s="17"/>
      <c r="J952" s="16"/>
      <c r="K952" s="15"/>
      <c r="L952" s="15"/>
      <c r="M952" s="14"/>
      <c r="N952" s="14"/>
    </row>
    <row r="953" spans="2:14" x14ac:dyDescent="0.2">
      <c r="B953" s="13"/>
    </row>
    <row r="954" spans="2:14" x14ac:dyDescent="0.2">
      <c r="B954" s="13"/>
    </row>
    <row r="955" spans="2:14" x14ac:dyDescent="0.2">
      <c r="B955" s="13"/>
    </row>
    <row r="956" spans="2:14" x14ac:dyDescent="0.2">
      <c r="B956" s="13"/>
    </row>
    <row r="957" spans="2:14" x14ac:dyDescent="0.2">
      <c r="B957" s="13"/>
    </row>
    <row r="958" spans="2:14" x14ac:dyDescent="0.2">
      <c r="B958" s="13"/>
    </row>
    <row r="959" spans="2:14" x14ac:dyDescent="0.2">
      <c r="B959" s="13"/>
    </row>
    <row r="960" spans="2:14" x14ac:dyDescent="0.2">
      <c r="B960" s="13"/>
    </row>
    <row r="961" spans="2:2" x14ac:dyDescent="0.2">
      <c r="B961" s="13"/>
    </row>
    <row r="962" spans="2:2" x14ac:dyDescent="0.2">
      <c r="B962" s="13"/>
    </row>
    <row r="963" spans="2:2" x14ac:dyDescent="0.2">
      <c r="B963" s="13"/>
    </row>
    <row r="964" spans="2:2" x14ac:dyDescent="0.2">
      <c r="B964" s="13"/>
    </row>
    <row r="965" spans="2:2" x14ac:dyDescent="0.2">
      <c r="B965" s="13"/>
    </row>
    <row r="966" spans="2:2" x14ac:dyDescent="0.2">
      <c r="B966" s="13"/>
    </row>
    <row r="967" spans="2:2" x14ac:dyDescent="0.2">
      <c r="B967" s="13"/>
    </row>
    <row r="968" spans="2:2" x14ac:dyDescent="0.2">
      <c r="B968" s="13"/>
    </row>
    <row r="969" spans="2:2" x14ac:dyDescent="0.2">
      <c r="B969" s="13"/>
    </row>
    <row r="970" spans="2:2" x14ac:dyDescent="0.2">
      <c r="B970" s="13"/>
    </row>
    <row r="971" spans="2:2" x14ac:dyDescent="0.2">
      <c r="B971" s="13"/>
    </row>
    <row r="972" spans="2:2" x14ac:dyDescent="0.2">
      <c r="B972" s="13"/>
    </row>
    <row r="973" spans="2:2" x14ac:dyDescent="0.2">
      <c r="B973" s="13"/>
    </row>
    <row r="974" spans="2:2" x14ac:dyDescent="0.2">
      <c r="B974" s="13"/>
    </row>
    <row r="975" spans="2:2" x14ac:dyDescent="0.2">
      <c r="B975" s="13"/>
    </row>
    <row r="976" spans="2:2" x14ac:dyDescent="0.2">
      <c r="B976" s="13"/>
    </row>
    <row r="977" spans="2:2" x14ac:dyDescent="0.2">
      <c r="B977" s="13"/>
    </row>
    <row r="978" spans="2:2" x14ac:dyDescent="0.2">
      <c r="B978" s="13"/>
    </row>
    <row r="979" spans="2:2" x14ac:dyDescent="0.2">
      <c r="B979" s="13"/>
    </row>
    <row r="980" spans="2:2" x14ac:dyDescent="0.2">
      <c r="B980" s="13"/>
    </row>
    <row r="981" spans="2:2" x14ac:dyDescent="0.2">
      <c r="B981" s="13"/>
    </row>
    <row r="982" spans="2:2" x14ac:dyDescent="0.2">
      <c r="B982" s="13"/>
    </row>
    <row r="983" spans="2:2" x14ac:dyDescent="0.2">
      <c r="B983" s="13"/>
    </row>
    <row r="984" spans="2:2" x14ac:dyDescent="0.2">
      <c r="B984" s="13"/>
    </row>
    <row r="985" spans="2:2" x14ac:dyDescent="0.2">
      <c r="B985" s="13"/>
    </row>
    <row r="986" spans="2:2" x14ac:dyDescent="0.2">
      <c r="B986" s="13"/>
    </row>
    <row r="987" spans="2:2" x14ac:dyDescent="0.2">
      <c r="B987" s="13"/>
    </row>
    <row r="988" spans="2:2" x14ac:dyDescent="0.2">
      <c r="B988" s="13"/>
    </row>
    <row r="989" spans="2:2" x14ac:dyDescent="0.2">
      <c r="B989" s="13"/>
    </row>
    <row r="990" spans="2:2" x14ac:dyDescent="0.2">
      <c r="B990" s="13"/>
    </row>
    <row r="991" spans="2:2" x14ac:dyDescent="0.2">
      <c r="B991" s="13"/>
    </row>
  </sheetData>
  <mergeCells count="17">
    <mergeCell ref="F303:G303"/>
    <mergeCell ref="X466:AC467"/>
    <mergeCell ref="X61:AC61"/>
    <mergeCell ref="X141:AC142"/>
    <mergeCell ref="X146:AC147"/>
    <mergeCell ref="X271:AC272"/>
    <mergeCell ref="X289:AC290"/>
    <mergeCell ref="F317:G317"/>
    <mergeCell ref="F336:G336"/>
    <mergeCell ref="X356:AC360"/>
    <mergeCell ref="X361:AC362"/>
    <mergeCell ref="X364:AC365"/>
    <mergeCell ref="X574:AC575"/>
    <mergeCell ref="X607:AC608"/>
    <mergeCell ref="X664:AC667"/>
    <mergeCell ref="X675:AC677"/>
    <mergeCell ref="X679:AC680"/>
  </mergeCells>
  <hyperlinks>
    <hyperlink ref="B663" r:id="rId1" xr:uid="{E2920D9E-4988-F04F-9BF4-8D076FD546C3}"/>
  </hyperlinks>
  <pageMargins left="0.7" right="0.7" top="0.75" bottom="0.75" header="0.3" footer="0.3"/>
  <pageSetup paperSize="9" scale="48" orientation="portrait" horizontalDpi="0" verticalDpi="0"/>
  <rowBreaks count="13" manualBreakCount="13">
    <brk id="58" max="14" man="1"/>
    <brk id="112" max="14" man="1"/>
    <brk id="179" max="14" man="1"/>
    <brk id="245" max="14" man="1"/>
    <brk id="300" max="14" man="1"/>
    <brk id="351" max="14" man="1"/>
    <brk id="371" max="14" man="1"/>
    <brk id="419" max="14" man="1"/>
    <brk id="498" max="14" man="1"/>
    <brk id="567" max="14" man="1"/>
    <brk id="642" max="14" man="1"/>
    <brk id="688" max="14" man="1"/>
    <brk id="764" max="14" man="1"/>
  </rowBreaks>
  <colBreaks count="1" manualBreakCount="1">
    <brk id="15" max="82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EE58-FEC8-B443-BE43-885E3FF53FF7}">
  <sheetPr>
    <tabColor theme="6" tint="0.39997558519241921"/>
  </sheetPr>
  <dimension ref="A1:AC991"/>
  <sheetViews>
    <sheetView zoomScaleNormal="100" workbookViewId="0">
      <selection activeCell="H706" sqref="H706"/>
    </sheetView>
  </sheetViews>
  <sheetFormatPr baseColWidth="10" defaultRowHeight="16" x14ac:dyDescent="0.2"/>
  <cols>
    <col min="1" max="1" width="6.5" style="12" customWidth="1"/>
    <col min="2" max="2" width="39.1640625" style="9" customWidth="1"/>
    <col min="3" max="3" width="10" style="10" customWidth="1"/>
    <col min="4" max="4" width="6.83203125" style="11" customWidth="1"/>
    <col min="5" max="5" width="4" style="10" customWidth="1"/>
    <col min="6" max="6" width="8.1640625" style="9" customWidth="1"/>
    <col min="7" max="7" width="7.5" style="8" customWidth="1"/>
    <col min="8" max="8" width="12.1640625" style="7" customWidth="1"/>
    <col min="9" max="9" width="28.83203125" style="7" customWidth="1"/>
    <col min="10" max="10" width="0.5" style="6" hidden="1" customWidth="1"/>
    <col min="11" max="11" width="12.1640625" style="5" hidden="1" customWidth="1"/>
    <col min="12" max="12" width="12.33203125" style="5" customWidth="1"/>
    <col min="13" max="14" width="11.6640625" style="4" customWidth="1"/>
    <col min="15" max="15" width="4" style="3" customWidth="1"/>
    <col min="16" max="16" width="4" style="2" customWidth="1"/>
    <col min="17" max="17" width="3.6640625" style="1" customWidth="1"/>
    <col min="18" max="18" width="3.5" style="1" customWidth="1"/>
    <col min="19" max="20" width="4" style="1" customWidth="1"/>
    <col min="21" max="21" width="2.5" style="1" customWidth="1"/>
    <col min="22" max="22" width="8" style="7" customWidth="1"/>
    <col min="23" max="23" width="8" style="164" customWidth="1"/>
    <col min="24" max="24" width="12.33203125" style="524" customWidth="1"/>
    <col min="25" max="25" width="12.33203125" style="499" customWidth="1"/>
    <col min="26" max="26" width="12.33203125" style="9" customWidth="1"/>
    <col min="27" max="27" width="12.33203125" style="5" customWidth="1"/>
    <col min="28" max="28" width="10.83203125" style="5"/>
    <col min="29" max="29" width="15.83203125" style="9" customWidth="1"/>
  </cols>
  <sheetData>
    <row r="1" spans="1:29" x14ac:dyDescent="0.2">
      <c r="B1" s="387"/>
      <c r="C1" s="467"/>
      <c r="D1" s="446"/>
      <c r="E1" s="467"/>
      <c r="F1" s="395"/>
      <c r="G1" s="395"/>
      <c r="H1" s="395"/>
      <c r="I1" s="395"/>
      <c r="J1" s="407"/>
      <c r="K1" s="465"/>
      <c r="L1" s="465"/>
      <c r="M1" s="496"/>
      <c r="O1" s="432"/>
      <c r="Q1" s="372"/>
      <c r="R1" s="372"/>
      <c r="S1" s="372"/>
      <c r="T1" s="372"/>
      <c r="U1" s="372"/>
      <c r="V1" s="383"/>
      <c r="W1" s="497"/>
      <c r="X1" s="498"/>
    </row>
    <row r="2" spans="1:29" x14ac:dyDescent="0.2">
      <c r="B2" s="387"/>
      <c r="C2" s="467"/>
      <c r="D2" s="446"/>
      <c r="E2" s="467"/>
      <c r="F2" s="395"/>
      <c r="G2" s="395"/>
      <c r="H2" s="395"/>
      <c r="I2" s="395"/>
      <c r="J2" s="407"/>
      <c r="K2" s="465"/>
      <c r="L2" s="465"/>
      <c r="M2" s="496"/>
      <c r="O2" s="432"/>
      <c r="Q2" s="372"/>
      <c r="R2" s="372"/>
      <c r="S2" s="372"/>
      <c r="T2" s="372"/>
      <c r="U2" s="372"/>
      <c r="V2" s="383"/>
      <c r="W2" s="497"/>
      <c r="X2" s="498"/>
    </row>
    <row r="3" spans="1:29" x14ac:dyDescent="0.2">
      <c r="B3" s="387"/>
      <c r="C3" s="467"/>
      <c r="D3" s="446"/>
      <c r="E3" s="467"/>
      <c r="F3" s="395"/>
      <c r="G3" s="395"/>
      <c r="H3" s="395"/>
      <c r="I3" s="395"/>
      <c r="J3" s="407"/>
      <c r="K3" s="465"/>
      <c r="L3" s="465"/>
      <c r="M3" s="496"/>
      <c r="O3" s="432"/>
      <c r="Q3" s="372"/>
      <c r="R3" s="372"/>
      <c r="S3" s="372"/>
      <c r="T3" s="372"/>
      <c r="U3" s="372"/>
      <c r="V3" s="383"/>
      <c r="W3" s="497"/>
      <c r="X3" s="498"/>
    </row>
    <row r="4" spans="1:29" x14ac:dyDescent="0.2">
      <c r="B4" s="387"/>
      <c r="C4" s="467"/>
      <c r="D4" s="446"/>
      <c r="E4" s="467"/>
      <c r="F4" s="395"/>
      <c r="G4" s="395"/>
      <c r="H4" s="395"/>
      <c r="I4" s="395"/>
      <c r="J4" s="407"/>
      <c r="K4" s="465"/>
      <c r="L4" s="465"/>
      <c r="M4" s="496"/>
      <c r="N4" s="496"/>
      <c r="O4" s="432"/>
      <c r="Q4" s="372"/>
      <c r="R4" s="372"/>
      <c r="S4" s="372"/>
      <c r="T4" s="372"/>
      <c r="U4" s="372"/>
      <c r="V4" s="383"/>
      <c r="W4" s="497"/>
      <c r="X4" s="498"/>
    </row>
    <row r="5" spans="1:29" x14ac:dyDescent="0.2">
      <c r="B5" s="387"/>
      <c r="C5" s="467"/>
      <c r="D5" s="446"/>
      <c r="E5" s="467"/>
      <c r="F5" s="395"/>
      <c r="G5" s="395"/>
      <c r="H5" s="395"/>
      <c r="I5" s="395"/>
      <c r="J5" s="407"/>
      <c r="K5" s="465"/>
      <c r="L5" s="465"/>
      <c r="M5" s="496"/>
      <c r="N5" s="496"/>
      <c r="O5" s="432"/>
      <c r="Q5" s="372"/>
      <c r="R5" s="372"/>
      <c r="S5" s="372"/>
      <c r="T5" s="372"/>
      <c r="U5" s="372"/>
      <c r="V5" s="383"/>
      <c r="W5" s="497"/>
      <c r="X5" s="498"/>
    </row>
    <row r="6" spans="1:29" x14ac:dyDescent="0.2">
      <c r="A6" s="495"/>
      <c r="B6" s="494"/>
      <c r="C6" s="437"/>
      <c r="D6" s="443"/>
      <c r="E6" s="493"/>
      <c r="F6" s="426"/>
      <c r="G6" s="48"/>
      <c r="H6" s="443" t="s">
        <v>535</v>
      </c>
      <c r="I6" s="492"/>
      <c r="J6" s="491"/>
      <c r="K6" s="490"/>
      <c r="L6" s="490"/>
      <c r="M6" s="489"/>
      <c r="N6" s="489"/>
      <c r="O6" s="380"/>
      <c r="Q6" s="388"/>
      <c r="R6" s="388"/>
      <c r="S6" s="388"/>
      <c r="T6" s="388"/>
      <c r="U6" s="388"/>
      <c r="V6" s="500"/>
      <c r="W6" s="500"/>
      <c r="X6" s="501"/>
      <c r="Y6" s="502"/>
      <c r="Z6" s="24"/>
      <c r="AA6" s="15"/>
      <c r="AB6" s="15"/>
    </row>
    <row r="7" spans="1:29" x14ac:dyDescent="0.2">
      <c r="A7" s="487"/>
      <c r="B7" s="72"/>
      <c r="C7" s="121"/>
      <c r="D7" s="75"/>
      <c r="E7" s="273"/>
      <c r="F7" s="72"/>
      <c r="G7" s="611" t="s">
        <v>626</v>
      </c>
      <c r="H7" s="72"/>
      <c r="I7" s="415"/>
      <c r="J7" s="485"/>
      <c r="K7" s="3"/>
      <c r="L7" s="3"/>
      <c r="M7" s="484"/>
      <c r="N7" s="488"/>
      <c r="P7" s="18"/>
      <c r="Q7" s="121"/>
      <c r="R7" s="121"/>
      <c r="S7" s="121"/>
      <c r="T7" s="121"/>
      <c r="U7" s="121"/>
      <c r="V7" s="415"/>
      <c r="W7" s="415"/>
      <c r="X7" s="498"/>
      <c r="Y7" s="97"/>
      <c r="Z7" s="24"/>
      <c r="AA7" s="15"/>
      <c r="AB7" s="15"/>
    </row>
    <row r="8" spans="1:29" x14ac:dyDescent="0.2">
      <c r="A8" s="487"/>
      <c r="B8" s="486"/>
      <c r="C8" s="121"/>
      <c r="D8" s="75"/>
      <c r="E8" s="273"/>
      <c r="F8" s="72"/>
      <c r="G8" s="97" t="s">
        <v>627</v>
      </c>
      <c r="H8" s="72"/>
      <c r="I8" s="415"/>
      <c r="J8" s="485"/>
      <c r="K8" s="3"/>
      <c r="L8" s="3"/>
      <c r="M8" s="484"/>
      <c r="N8" s="488"/>
      <c r="P8" s="18"/>
      <c r="Q8" s="121"/>
      <c r="R8" s="121"/>
      <c r="S8" s="121"/>
      <c r="T8" s="121"/>
      <c r="U8" s="121"/>
      <c r="V8" s="415"/>
      <c r="W8" s="415"/>
      <c r="X8" s="498"/>
      <c r="Y8" s="164"/>
      <c r="Z8" s="24"/>
      <c r="AA8" s="15"/>
      <c r="AB8" s="15"/>
    </row>
    <row r="9" spans="1:29" x14ac:dyDescent="0.2">
      <c r="A9" s="487"/>
      <c r="B9" s="486"/>
      <c r="C9" s="121"/>
      <c r="D9" s="75"/>
      <c r="E9" s="273"/>
      <c r="F9" s="72"/>
      <c r="G9" s="97"/>
      <c r="H9" s="72"/>
      <c r="I9" s="415"/>
      <c r="J9" s="485"/>
      <c r="K9" s="3"/>
      <c r="L9" s="3"/>
      <c r="M9" s="484"/>
      <c r="N9" s="488"/>
      <c r="P9" s="18"/>
      <c r="Q9" s="121"/>
      <c r="R9" s="121"/>
      <c r="S9" s="121"/>
      <c r="T9" s="121"/>
      <c r="U9" s="121"/>
      <c r="V9" s="415"/>
      <c r="W9" s="415"/>
      <c r="X9" s="498"/>
      <c r="Y9" s="164"/>
      <c r="Z9" s="24"/>
      <c r="AA9" s="15"/>
      <c r="AB9" s="15"/>
    </row>
    <row r="10" spans="1:29" x14ac:dyDescent="0.2">
      <c r="A10" s="487"/>
      <c r="B10" s="486"/>
      <c r="C10" s="121"/>
      <c r="D10" s="75"/>
      <c r="E10" s="273"/>
      <c r="F10" s="72"/>
      <c r="G10" s="97"/>
      <c r="H10" s="72"/>
      <c r="I10" s="415"/>
      <c r="J10" s="485"/>
      <c r="K10" s="3"/>
      <c r="L10" s="3"/>
      <c r="M10" s="484"/>
      <c r="N10" s="464"/>
      <c r="P10" s="18"/>
      <c r="Q10" s="121"/>
      <c r="R10" s="121"/>
      <c r="S10" s="121"/>
      <c r="T10" s="121"/>
      <c r="U10" s="121"/>
      <c r="V10" s="415"/>
      <c r="W10" s="415"/>
      <c r="X10" s="498"/>
      <c r="Y10" s="164"/>
      <c r="Z10" s="24"/>
      <c r="AA10" s="15"/>
      <c r="AB10" s="15"/>
    </row>
    <row r="11" spans="1:29" x14ac:dyDescent="0.2">
      <c r="A11" s="97"/>
      <c r="B11" s="469" t="s">
        <v>73</v>
      </c>
      <c r="C11" s="475"/>
      <c r="D11" s="476"/>
      <c r="E11" s="475"/>
      <c r="F11" s="469"/>
      <c r="G11" s="469"/>
      <c r="H11" s="663" t="s">
        <v>625</v>
      </c>
      <c r="I11" s="470"/>
      <c r="J11" s="473"/>
      <c r="K11" s="468"/>
      <c r="L11" s="468"/>
      <c r="M11" s="85"/>
      <c r="N11" s="464"/>
      <c r="P11" s="18"/>
      <c r="Q11" s="22"/>
      <c r="R11" s="22"/>
      <c r="S11" s="22"/>
      <c r="T11" s="22"/>
      <c r="U11" s="22"/>
      <c r="X11" s="498"/>
      <c r="Y11" s="502"/>
      <c r="Z11" s="24"/>
      <c r="AA11" s="15"/>
      <c r="AB11" s="15"/>
    </row>
    <row r="12" spans="1:29" x14ac:dyDescent="0.2">
      <c r="A12" s="97"/>
      <c r="B12" s="469" t="s">
        <v>534</v>
      </c>
      <c r="C12" s="475"/>
      <c r="D12" s="476"/>
      <c r="E12" s="475"/>
      <c r="F12" s="469"/>
      <c r="G12" s="469"/>
      <c r="H12" s="470" t="s">
        <v>525</v>
      </c>
      <c r="I12" s="470"/>
      <c r="J12" s="473"/>
      <c r="K12" s="468"/>
      <c r="L12" s="468"/>
      <c r="M12" s="85"/>
      <c r="N12" s="464"/>
      <c r="P12" s="18"/>
      <c r="Q12" s="22"/>
      <c r="R12" s="22"/>
      <c r="S12" s="22"/>
      <c r="T12" s="22"/>
      <c r="U12" s="22"/>
      <c r="X12" s="498"/>
      <c r="Y12" s="502"/>
      <c r="Z12" s="24"/>
      <c r="AA12" s="15"/>
      <c r="AB12" s="15"/>
    </row>
    <row r="13" spans="1:29" x14ac:dyDescent="0.2">
      <c r="A13" s="97"/>
      <c r="B13" s="469" t="s">
        <v>72</v>
      </c>
      <c r="C13" s="475"/>
      <c r="D13" s="476"/>
      <c r="E13" s="475"/>
      <c r="F13" s="469"/>
      <c r="G13" s="469"/>
      <c r="H13" s="470" t="s">
        <v>525</v>
      </c>
      <c r="I13" s="470"/>
      <c r="J13" s="473"/>
      <c r="K13" s="468"/>
      <c r="L13" s="468"/>
      <c r="M13" s="85"/>
      <c r="N13" s="464"/>
      <c r="P13" s="18"/>
      <c r="Q13" s="22"/>
      <c r="R13" s="22"/>
      <c r="S13" s="22"/>
      <c r="T13" s="22"/>
      <c r="U13" s="22"/>
      <c r="X13" s="498"/>
      <c r="Y13" s="502"/>
      <c r="Z13" s="24"/>
      <c r="AA13" s="15"/>
      <c r="AB13" s="15"/>
    </row>
    <row r="14" spans="1:29" x14ac:dyDescent="0.2">
      <c r="A14" s="97"/>
      <c r="B14" s="469" t="s">
        <v>533</v>
      </c>
      <c r="C14" s="475"/>
      <c r="D14" s="476"/>
      <c r="E14" s="475"/>
      <c r="F14" s="469"/>
      <c r="G14" s="469"/>
      <c r="H14" s="483" t="s">
        <v>525</v>
      </c>
      <c r="I14" s="470"/>
      <c r="J14" s="473"/>
      <c r="K14" s="468"/>
      <c r="L14" s="468"/>
      <c r="M14" s="85"/>
      <c r="N14" s="464"/>
      <c r="P14" s="18"/>
      <c r="Q14" s="22"/>
      <c r="R14" s="22"/>
      <c r="S14" s="22"/>
      <c r="T14" s="22"/>
      <c r="U14" s="22"/>
      <c r="X14" s="503" t="s">
        <v>536</v>
      </c>
      <c r="Y14" s="504"/>
      <c r="Z14" s="172"/>
      <c r="AA14" s="505"/>
      <c r="AB14" s="505"/>
      <c r="AC14" s="242"/>
    </row>
    <row r="15" spans="1:29" x14ac:dyDescent="0.2">
      <c r="A15" s="97"/>
      <c r="B15" s="469" t="s">
        <v>58</v>
      </c>
      <c r="C15" s="475"/>
      <c r="D15" s="476"/>
      <c r="E15" s="475"/>
      <c r="F15" s="469"/>
      <c r="G15" s="469"/>
      <c r="H15" s="470" t="s">
        <v>525</v>
      </c>
      <c r="I15" s="470"/>
      <c r="J15" s="473"/>
      <c r="K15" s="468"/>
      <c r="L15" s="468"/>
      <c r="M15" s="85"/>
      <c r="N15" s="464"/>
      <c r="P15" s="18"/>
      <c r="Q15" s="22"/>
      <c r="R15" s="22"/>
      <c r="S15" s="22"/>
      <c r="T15" s="22"/>
      <c r="U15" s="22"/>
      <c r="X15" s="498"/>
      <c r="Y15" s="502"/>
      <c r="Z15" s="24"/>
      <c r="AA15" s="15"/>
      <c r="AB15" s="15"/>
    </row>
    <row r="16" spans="1:29" x14ac:dyDescent="0.2">
      <c r="A16" s="97"/>
      <c r="B16" s="469" t="s">
        <v>532</v>
      </c>
      <c r="C16" s="475"/>
      <c r="D16" s="476"/>
      <c r="E16" s="475"/>
      <c r="F16" s="469"/>
      <c r="G16" s="469"/>
      <c r="H16" s="470" t="s">
        <v>525</v>
      </c>
      <c r="I16" s="470"/>
      <c r="J16" s="473"/>
      <c r="K16" s="468"/>
      <c r="L16" s="468"/>
      <c r="M16" s="85"/>
      <c r="N16" s="464"/>
      <c r="P16" s="18"/>
      <c r="Q16" s="22"/>
      <c r="R16" s="22"/>
      <c r="S16" s="22"/>
      <c r="T16" s="22"/>
      <c r="U16" s="22"/>
      <c r="X16" s="498"/>
      <c r="Y16" s="502"/>
      <c r="Z16" s="24"/>
      <c r="AA16" s="15"/>
      <c r="AB16" s="15"/>
    </row>
    <row r="17" spans="1:29" x14ac:dyDescent="0.2">
      <c r="A17" s="97"/>
      <c r="B17" s="469" t="s">
        <v>531</v>
      </c>
      <c r="C17" s="475"/>
      <c r="D17" s="476"/>
      <c r="E17" s="475"/>
      <c r="F17" s="469"/>
      <c r="G17" s="474"/>
      <c r="H17" s="470" t="s">
        <v>525</v>
      </c>
      <c r="I17" s="470"/>
      <c r="J17" s="473"/>
      <c r="K17" s="468"/>
      <c r="L17" s="468"/>
      <c r="M17" s="85"/>
      <c r="N17" s="464"/>
      <c r="P17" s="18"/>
      <c r="Q17" s="22"/>
      <c r="R17" s="22"/>
      <c r="S17" s="22"/>
      <c r="T17" s="22"/>
      <c r="U17" s="22"/>
      <c r="X17" s="506" t="s">
        <v>537</v>
      </c>
      <c r="Y17" s="507"/>
      <c r="Z17" s="508"/>
      <c r="AA17" s="509"/>
      <c r="AB17" s="509"/>
      <c r="AC17" s="510"/>
    </row>
    <row r="18" spans="1:29" x14ac:dyDescent="0.2">
      <c r="A18" s="97"/>
      <c r="B18" s="43" t="s">
        <v>530</v>
      </c>
      <c r="C18" s="70"/>
      <c r="D18" s="69"/>
      <c r="E18" s="70"/>
      <c r="F18" s="43"/>
      <c r="G18" s="482">
        <v>0</v>
      </c>
      <c r="H18" s="477" t="s">
        <v>529</v>
      </c>
      <c r="I18" s="477"/>
      <c r="J18" s="481"/>
      <c r="K18" s="477"/>
      <c r="L18" s="477"/>
      <c r="M18" s="72"/>
      <c r="N18" s="387"/>
      <c r="P18" s="18"/>
      <c r="Q18" s="22"/>
      <c r="R18" s="22"/>
      <c r="S18" s="22"/>
      <c r="T18" s="22"/>
      <c r="U18" s="22"/>
      <c r="X18" s="498"/>
      <c r="Y18" s="502"/>
      <c r="Z18" s="24"/>
      <c r="AA18" s="15"/>
      <c r="AB18" s="15"/>
    </row>
    <row r="19" spans="1:29" x14ac:dyDescent="0.2">
      <c r="A19" s="97"/>
      <c r="B19" s="480" t="s">
        <v>528</v>
      </c>
      <c r="C19" s="70"/>
      <c r="D19" s="69"/>
      <c r="E19" s="70"/>
      <c r="F19" s="43"/>
      <c r="G19" s="479">
        <v>0</v>
      </c>
      <c r="H19" s="42" t="s">
        <v>527</v>
      </c>
      <c r="I19" s="42"/>
      <c r="J19" s="478"/>
      <c r="K19" s="477"/>
      <c r="L19" s="477"/>
      <c r="M19" s="85"/>
      <c r="N19" s="464"/>
      <c r="P19" s="18"/>
      <c r="Q19" s="22"/>
      <c r="R19" s="22"/>
      <c r="S19" s="22"/>
      <c r="T19" s="22"/>
      <c r="U19" s="22"/>
      <c r="X19" s="506" t="s">
        <v>538</v>
      </c>
      <c r="Y19" s="507"/>
      <c r="Z19" s="508"/>
      <c r="AA19" s="509"/>
      <c r="AB19" s="509"/>
      <c r="AC19" s="510"/>
    </row>
    <row r="20" spans="1:29" x14ac:dyDescent="0.2">
      <c r="A20" s="97"/>
      <c r="B20" s="469"/>
      <c r="C20" s="475"/>
      <c r="D20" s="476"/>
      <c r="E20" s="475"/>
      <c r="F20" s="469"/>
      <c r="G20" s="474">
        <f>G19*5</f>
        <v>0</v>
      </c>
      <c r="H20" s="470" t="s">
        <v>130</v>
      </c>
      <c r="I20" s="470"/>
      <c r="J20" s="473"/>
      <c r="K20" s="468"/>
      <c r="L20" s="468"/>
      <c r="M20" s="72"/>
      <c r="N20" s="72"/>
      <c r="P20" s="18"/>
      <c r="Q20" s="22"/>
      <c r="R20" s="22"/>
      <c r="S20" s="22"/>
      <c r="T20" s="22"/>
      <c r="U20" s="15"/>
      <c r="X20" s="506" t="s">
        <v>539</v>
      </c>
      <c r="Y20" s="507"/>
      <c r="Z20" s="508"/>
      <c r="AA20" s="509"/>
      <c r="AB20" s="509"/>
      <c r="AC20" s="510"/>
    </row>
    <row r="21" spans="1:29" x14ac:dyDescent="0.2">
      <c r="A21" s="97"/>
      <c r="B21" s="43" t="s">
        <v>526</v>
      </c>
      <c r="C21" s="70"/>
      <c r="D21" s="69"/>
      <c r="E21" s="70"/>
      <c r="F21" s="43"/>
      <c r="G21" s="43"/>
      <c r="H21" s="42" t="s">
        <v>525</v>
      </c>
      <c r="I21" s="42"/>
      <c r="J21" s="478">
        <v>10</v>
      </c>
      <c r="K21" s="477"/>
      <c r="L21" s="477"/>
      <c r="M21" s="302"/>
      <c r="N21" s="472"/>
      <c r="P21" s="18"/>
      <c r="Q21" s="22"/>
      <c r="R21" s="22"/>
      <c r="S21" s="22"/>
      <c r="T21" s="22"/>
      <c r="U21" s="22"/>
      <c r="X21" s="498"/>
      <c r="Y21" s="502"/>
      <c r="Z21" s="24"/>
      <c r="AA21" s="15"/>
      <c r="AB21" s="15"/>
    </row>
    <row r="22" spans="1:29" x14ac:dyDescent="0.2">
      <c r="A22" s="97"/>
      <c r="B22" s="43" t="s">
        <v>524</v>
      </c>
      <c r="C22" s="475"/>
      <c r="D22" s="476"/>
      <c r="E22" s="475"/>
      <c r="F22" s="469"/>
      <c r="G22" s="474">
        <v>0</v>
      </c>
      <c r="H22" s="470" t="s">
        <v>4</v>
      </c>
      <c r="I22" s="470"/>
      <c r="J22" s="473"/>
      <c r="K22" s="468"/>
      <c r="L22" s="468"/>
      <c r="M22" s="85"/>
      <c r="N22" s="472"/>
      <c r="P22" s="18"/>
      <c r="Q22" s="22"/>
      <c r="R22" s="22"/>
      <c r="S22" s="22"/>
      <c r="T22" s="22"/>
      <c r="U22" s="22"/>
      <c r="X22" s="506" t="s">
        <v>540</v>
      </c>
      <c r="Y22" s="507"/>
      <c r="Z22" s="508"/>
      <c r="AA22" s="509"/>
      <c r="AB22" s="509"/>
      <c r="AC22" s="510"/>
    </row>
    <row r="23" spans="1:29" x14ac:dyDescent="0.2">
      <c r="A23" s="97"/>
      <c r="C23" s="18"/>
      <c r="D23" s="23"/>
      <c r="E23" s="18"/>
      <c r="G23" s="9"/>
      <c r="H23" s="8"/>
      <c r="I23" s="8"/>
      <c r="J23" s="471"/>
      <c r="M23" s="85"/>
      <c r="N23" s="464"/>
      <c r="P23" s="18"/>
      <c r="Q23" s="22"/>
      <c r="R23" s="22"/>
      <c r="S23" s="22"/>
      <c r="T23" s="22"/>
      <c r="U23" s="22"/>
      <c r="X23" s="498"/>
      <c r="Y23" s="502"/>
      <c r="Z23" s="15"/>
      <c r="AA23" s="15"/>
      <c r="AB23" s="15"/>
    </row>
    <row r="24" spans="1:29" x14ac:dyDescent="0.2">
      <c r="A24" s="9"/>
      <c r="B24" s="469" t="s">
        <v>523</v>
      </c>
      <c r="C24" s="469"/>
      <c r="D24" s="469"/>
      <c r="E24" s="469"/>
      <c r="F24" s="469"/>
      <c r="G24" s="469"/>
      <c r="H24" s="470" t="s">
        <v>522</v>
      </c>
      <c r="I24" s="469"/>
      <c r="J24" s="469"/>
      <c r="K24" s="468"/>
      <c r="L24" s="468"/>
      <c r="M24" s="9"/>
      <c r="N24" s="464"/>
      <c r="O24" s="9"/>
      <c r="P24" s="22"/>
      <c r="Q24" s="9"/>
      <c r="R24" s="9"/>
      <c r="S24" s="9"/>
      <c r="T24" s="9"/>
      <c r="U24" s="9"/>
      <c r="V24" s="9"/>
      <c r="W24" s="97"/>
      <c r="X24" s="498"/>
      <c r="Y24" s="502"/>
      <c r="Z24" s="24"/>
      <c r="AA24" s="17"/>
      <c r="AB24" s="15"/>
    </row>
    <row r="25" spans="1:29" x14ac:dyDescent="0.2">
      <c r="A25" s="9"/>
      <c r="C25" s="9"/>
      <c r="D25" s="9"/>
      <c r="E25" s="9"/>
      <c r="G25" s="9"/>
      <c r="H25" s="8"/>
      <c r="I25" s="9"/>
      <c r="J25" s="9"/>
      <c r="M25" s="9"/>
      <c r="N25" s="9"/>
      <c r="O25" s="9"/>
      <c r="P25" s="22"/>
      <c r="Q25" s="9"/>
      <c r="R25" s="9"/>
      <c r="S25" s="9"/>
      <c r="T25" s="9"/>
      <c r="U25" s="9"/>
      <c r="V25" s="9"/>
      <c r="W25" s="97"/>
      <c r="X25" s="498"/>
      <c r="Y25" s="502"/>
      <c r="Z25" s="24"/>
      <c r="AA25" s="17"/>
      <c r="AB25" s="15"/>
    </row>
    <row r="26" spans="1:29" x14ac:dyDescent="0.2">
      <c r="B26" s="395"/>
      <c r="C26" s="467"/>
      <c r="D26" s="446"/>
      <c r="E26" s="467"/>
      <c r="F26" s="395"/>
      <c r="G26" s="395"/>
      <c r="H26" s="446"/>
      <c r="I26" s="164"/>
      <c r="J26" s="466"/>
      <c r="K26" s="465"/>
      <c r="L26" s="465"/>
      <c r="M26" s="464"/>
      <c r="N26" s="464"/>
      <c r="O26" s="380"/>
      <c r="Q26" s="372"/>
      <c r="R26" s="372"/>
      <c r="S26" s="372"/>
      <c r="T26" s="372"/>
      <c r="U26" s="372"/>
      <c r="V26" s="383"/>
      <c r="W26" s="497"/>
      <c r="X26" s="498"/>
      <c r="AA26" s="7"/>
    </row>
    <row r="27" spans="1:29" x14ac:dyDescent="0.2">
      <c r="B27" s="387" t="s">
        <v>521</v>
      </c>
      <c r="C27" s="395"/>
      <c r="D27" s="463"/>
      <c r="E27" s="395"/>
      <c r="F27" s="395"/>
      <c r="G27" s="395"/>
      <c r="H27" s="446"/>
      <c r="I27" s="462"/>
      <c r="J27" s="452"/>
      <c r="K27" s="85"/>
      <c r="L27" s="85"/>
      <c r="M27" s="3"/>
      <c r="N27" s="3"/>
      <c r="O27" s="380"/>
      <c r="Q27" s="372"/>
      <c r="R27" s="372"/>
      <c r="S27" s="372"/>
      <c r="T27" s="372"/>
      <c r="U27" s="372"/>
      <c r="V27" s="383"/>
      <c r="W27" s="497"/>
      <c r="X27" s="498"/>
      <c r="Y27" s="502"/>
      <c r="Z27" s="511"/>
      <c r="AA27" s="512"/>
      <c r="AB27" s="513"/>
    </row>
    <row r="28" spans="1:29" ht="40" x14ac:dyDescent="0.2">
      <c r="A28" s="461"/>
      <c r="B28" s="460"/>
      <c r="C28" s="459"/>
      <c r="D28" s="458"/>
      <c r="E28" s="457"/>
      <c r="F28" s="456"/>
      <c r="G28" s="455"/>
      <c r="H28" s="454"/>
      <c r="I28" s="453"/>
      <c r="J28" s="452"/>
      <c r="K28" s="57" t="s">
        <v>38</v>
      </c>
      <c r="L28" s="56" t="s">
        <v>37</v>
      </c>
      <c r="M28" s="55" t="s">
        <v>36</v>
      </c>
      <c r="N28" s="54" t="s">
        <v>520</v>
      </c>
      <c r="O28" s="380"/>
      <c r="Q28" s="372"/>
      <c r="R28" s="372"/>
      <c r="S28" s="372"/>
      <c r="T28" s="372"/>
      <c r="U28" s="372"/>
      <c r="V28" s="500"/>
      <c r="W28" s="500"/>
      <c r="X28" s="498"/>
      <c r="Z28" s="512"/>
      <c r="AA28" s="512"/>
      <c r="AB28" s="514"/>
    </row>
    <row r="29" spans="1:29" x14ac:dyDescent="0.2">
      <c r="A29" s="51" t="s">
        <v>68</v>
      </c>
      <c r="B29" s="422" t="s">
        <v>519</v>
      </c>
      <c r="C29" s="437"/>
      <c r="D29" s="443"/>
      <c r="E29" s="437"/>
      <c r="F29" s="422"/>
      <c r="G29" s="451"/>
      <c r="H29" s="450"/>
      <c r="I29" s="448"/>
      <c r="J29" s="409"/>
      <c r="K29" s="417">
        <f>K110</f>
        <v>0</v>
      </c>
      <c r="L29" s="417">
        <f>L110</f>
        <v>0</v>
      </c>
      <c r="M29" s="417">
        <f>M110</f>
        <v>0</v>
      </c>
      <c r="N29" s="417">
        <f>N110</f>
        <v>0</v>
      </c>
      <c r="O29" s="380"/>
      <c r="Q29" s="412"/>
      <c r="R29" s="412"/>
      <c r="S29" s="412"/>
      <c r="T29" s="412"/>
      <c r="U29" s="412"/>
      <c r="V29" s="406"/>
      <c r="W29" s="500"/>
      <c r="X29" s="515"/>
      <c r="Z29" s="516"/>
      <c r="AA29" s="517"/>
      <c r="AB29" s="517"/>
    </row>
    <row r="30" spans="1:29" x14ac:dyDescent="0.2">
      <c r="A30" s="107"/>
      <c r="B30" s="387"/>
      <c r="C30" s="388"/>
      <c r="D30" s="389"/>
      <c r="E30" s="388"/>
      <c r="F30" s="387"/>
      <c r="G30" s="445"/>
      <c r="H30" s="409"/>
      <c r="I30" s="413"/>
      <c r="J30" s="407"/>
      <c r="K30" s="406"/>
      <c r="L30" s="406"/>
      <c r="M30" s="406"/>
      <c r="N30" s="406"/>
      <c r="O30" s="380"/>
      <c r="Q30" s="412"/>
      <c r="R30" s="412"/>
      <c r="S30" s="412"/>
      <c r="T30" s="412"/>
      <c r="U30" s="412"/>
      <c r="V30" s="406"/>
      <c r="W30" s="500"/>
      <c r="X30" s="515"/>
      <c r="Z30" s="516"/>
      <c r="AA30" s="517"/>
      <c r="AB30" s="517"/>
    </row>
    <row r="31" spans="1:29" x14ac:dyDescent="0.2">
      <c r="A31" s="51" t="str">
        <f>A113</f>
        <v>II.</v>
      </c>
      <c r="B31" s="422" t="s">
        <v>462</v>
      </c>
      <c r="C31" s="437"/>
      <c r="D31" s="443"/>
      <c r="E31" s="437"/>
      <c r="F31" s="422"/>
      <c r="G31" s="449"/>
      <c r="H31" s="435"/>
      <c r="I31" s="448"/>
      <c r="J31" s="409"/>
      <c r="K31" s="417">
        <f>K295</f>
        <v>0</v>
      </c>
      <c r="L31" s="417">
        <f>L295</f>
        <v>0</v>
      </c>
      <c r="M31" s="417">
        <f>M295</f>
        <v>0</v>
      </c>
      <c r="N31" s="417">
        <f>N295</f>
        <v>0</v>
      </c>
      <c r="O31" s="380"/>
      <c r="Q31" s="412"/>
      <c r="R31" s="412"/>
      <c r="S31" s="412"/>
      <c r="T31" s="412"/>
      <c r="U31" s="412"/>
      <c r="V31" s="406"/>
      <c r="W31" s="500"/>
      <c r="X31" s="515"/>
      <c r="Z31" s="516"/>
      <c r="AA31" s="517"/>
      <c r="AB31" s="517"/>
    </row>
    <row r="32" spans="1:29" x14ac:dyDescent="0.2">
      <c r="A32" s="107"/>
      <c r="B32" s="387"/>
      <c r="C32" s="388"/>
      <c r="D32" s="389"/>
      <c r="E32" s="388"/>
      <c r="F32" s="387"/>
      <c r="G32" s="445"/>
      <c r="H32" s="409"/>
      <c r="I32" s="413"/>
      <c r="J32" s="407"/>
      <c r="K32" s="406"/>
      <c r="L32" s="406"/>
      <c r="M32" s="406"/>
      <c r="N32" s="406"/>
      <c r="O32" s="380"/>
      <c r="Q32" s="412"/>
      <c r="R32" s="412"/>
      <c r="S32" s="412"/>
      <c r="T32" s="412"/>
      <c r="U32" s="412"/>
      <c r="V32" s="406"/>
      <c r="W32" s="500"/>
      <c r="X32" s="515"/>
      <c r="Z32" s="516"/>
      <c r="AA32" s="517"/>
      <c r="AB32" s="517"/>
    </row>
    <row r="33" spans="1:28" x14ac:dyDescent="0.2">
      <c r="A33" s="51" t="s">
        <v>366</v>
      </c>
      <c r="B33" s="422" t="s">
        <v>518</v>
      </c>
      <c r="C33" s="437"/>
      <c r="D33" s="443"/>
      <c r="E33" s="437"/>
      <c r="F33" s="422"/>
      <c r="G33" s="449"/>
      <c r="H33" s="435"/>
      <c r="I33" s="448"/>
      <c r="J33" s="409"/>
      <c r="K33" s="417">
        <f>K349</f>
        <v>0</v>
      </c>
      <c r="L33" s="417">
        <f>L349</f>
        <v>0</v>
      </c>
      <c r="M33" s="417">
        <f>M349</f>
        <v>0</v>
      </c>
      <c r="N33" s="417">
        <f>N349</f>
        <v>0</v>
      </c>
      <c r="O33" s="380"/>
      <c r="Q33" s="412"/>
      <c r="R33" s="412"/>
      <c r="S33" s="412"/>
      <c r="T33" s="412"/>
      <c r="U33" s="412"/>
      <c r="V33" s="406"/>
      <c r="W33" s="500"/>
      <c r="X33" s="515"/>
      <c r="Z33" s="516"/>
      <c r="AA33" s="517"/>
      <c r="AB33" s="517"/>
    </row>
    <row r="34" spans="1:28" x14ac:dyDescent="0.2">
      <c r="A34" s="107"/>
      <c r="B34" s="387"/>
      <c r="C34" s="388"/>
      <c r="D34" s="389"/>
      <c r="E34" s="388"/>
      <c r="F34" s="387"/>
      <c r="G34" s="445"/>
      <c r="H34" s="409"/>
      <c r="I34" s="413"/>
      <c r="J34" s="407"/>
      <c r="K34" s="406"/>
      <c r="L34" s="406"/>
      <c r="M34" s="406"/>
      <c r="N34" s="406"/>
      <c r="O34" s="380"/>
      <c r="Q34" s="412"/>
      <c r="R34" s="412"/>
      <c r="S34" s="412"/>
      <c r="T34" s="412"/>
      <c r="U34" s="412"/>
      <c r="V34" s="406"/>
      <c r="W34" s="500"/>
      <c r="X34" s="515"/>
      <c r="Z34" s="516"/>
      <c r="AA34" s="517"/>
      <c r="AB34" s="517"/>
    </row>
    <row r="35" spans="1:28" x14ac:dyDescent="0.2">
      <c r="A35" s="51" t="str">
        <f>A352</f>
        <v>IV.</v>
      </c>
      <c r="B35" s="422" t="s">
        <v>345</v>
      </c>
      <c r="C35" s="437"/>
      <c r="D35" s="443"/>
      <c r="E35" s="437"/>
      <c r="F35" s="422"/>
      <c r="G35" s="449"/>
      <c r="H35" s="435"/>
      <c r="I35" s="448"/>
      <c r="J35" s="409"/>
      <c r="K35" s="417">
        <f>K369</f>
        <v>0</v>
      </c>
      <c r="L35" s="417">
        <f>L369</f>
        <v>0</v>
      </c>
      <c r="M35" s="417">
        <f>M369</f>
        <v>0</v>
      </c>
      <c r="N35" s="417">
        <f>N369</f>
        <v>0</v>
      </c>
      <c r="O35" s="380"/>
      <c r="Q35" s="412"/>
      <c r="R35" s="412"/>
      <c r="S35" s="412"/>
      <c r="T35" s="412"/>
      <c r="U35" s="412"/>
      <c r="V35" s="406"/>
      <c r="W35" s="500"/>
      <c r="X35" s="515"/>
      <c r="Z35" s="516"/>
      <c r="AA35" s="517"/>
      <c r="AB35" s="517"/>
    </row>
    <row r="36" spans="1:28" x14ac:dyDescent="0.2">
      <c r="A36" s="107"/>
      <c r="B36" s="387"/>
      <c r="C36" s="388"/>
      <c r="D36" s="389"/>
      <c r="E36" s="388"/>
      <c r="F36" s="387"/>
      <c r="G36" s="445"/>
      <c r="H36" s="409"/>
      <c r="I36" s="413"/>
      <c r="J36" s="407"/>
      <c r="K36" s="406"/>
      <c r="L36" s="406"/>
      <c r="M36" s="406"/>
      <c r="N36" s="406"/>
      <c r="O36" s="380"/>
      <c r="Q36" s="412"/>
      <c r="R36" s="412"/>
      <c r="S36" s="412"/>
      <c r="T36" s="412"/>
      <c r="U36" s="412"/>
      <c r="V36" s="406"/>
      <c r="W36" s="500"/>
      <c r="X36" s="515"/>
      <c r="Z36" s="516"/>
      <c r="AA36" s="517"/>
      <c r="AB36" s="517"/>
    </row>
    <row r="37" spans="1:28" x14ac:dyDescent="0.2">
      <c r="A37" s="51" t="str">
        <f>A372</f>
        <v>V.</v>
      </c>
      <c r="B37" s="422" t="s">
        <v>517</v>
      </c>
      <c r="C37" s="437"/>
      <c r="D37" s="443"/>
      <c r="E37" s="437"/>
      <c r="F37" s="422"/>
      <c r="G37" s="80"/>
      <c r="H37" s="80"/>
      <c r="I37" s="448"/>
      <c r="J37" s="409"/>
      <c r="K37" s="417">
        <f>K418</f>
        <v>0</v>
      </c>
      <c r="L37" s="417">
        <f>L418</f>
        <v>0</v>
      </c>
      <c r="M37" s="417">
        <f>M418</f>
        <v>0</v>
      </c>
      <c r="N37" s="417">
        <f>N418</f>
        <v>0</v>
      </c>
      <c r="O37" s="446" t="s">
        <v>514</v>
      </c>
      <c r="Q37" s="72"/>
      <c r="R37" s="9"/>
      <c r="S37" s="9"/>
      <c r="T37" s="412"/>
      <c r="U37" s="412"/>
      <c r="V37" s="406"/>
      <c r="W37" s="500"/>
      <c r="X37" s="515"/>
      <c r="Z37" s="516"/>
      <c r="AA37" s="517"/>
      <c r="AB37" s="517"/>
    </row>
    <row r="38" spans="1:28" x14ac:dyDescent="0.2">
      <c r="A38" s="107"/>
      <c r="B38" s="387"/>
      <c r="C38" s="388"/>
      <c r="D38" s="389"/>
      <c r="E38" s="388"/>
      <c r="F38" s="387"/>
      <c r="G38" s="9"/>
      <c r="H38" s="9"/>
      <c r="I38" s="413"/>
      <c r="J38" s="407"/>
      <c r="K38" s="406"/>
      <c r="L38" s="406"/>
      <c r="M38" s="406"/>
      <c r="N38" s="406"/>
      <c r="O38" s="446"/>
      <c r="Q38" s="72"/>
      <c r="R38" s="9"/>
      <c r="S38" s="9"/>
      <c r="T38" s="412"/>
      <c r="U38" s="412"/>
      <c r="V38" s="406"/>
      <c r="W38" s="500"/>
      <c r="X38" s="515"/>
      <c r="Z38" s="516"/>
      <c r="AA38" s="517"/>
      <c r="AB38" s="517"/>
    </row>
    <row r="39" spans="1:28" x14ac:dyDescent="0.2">
      <c r="A39" s="51" t="str">
        <f>A421</f>
        <v>VI.</v>
      </c>
      <c r="B39" s="422" t="s">
        <v>516</v>
      </c>
      <c r="C39" s="437"/>
      <c r="D39" s="443"/>
      <c r="E39" s="437"/>
      <c r="F39" s="422"/>
      <c r="G39" s="80"/>
      <c r="H39" s="80"/>
      <c r="I39" s="448"/>
      <c r="J39" s="409"/>
      <c r="K39" s="417">
        <f>K497</f>
        <v>0</v>
      </c>
      <c r="L39" s="417">
        <f>L497</f>
        <v>0</v>
      </c>
      <c r="M39" s="417">
        <f>M497</f>
        <v>0</v>
      </c>
      <c r="N39" s="417">
        <f>N497</f>
        <v>0</v>
      </c>
      <c r="O39" s="446" t="s">
        <v>514</v>
      </c>
      <c r="Q39" s="72"/>
      <c r="R39" s="9"/>
      <c r="S39" s="9"/>
      <c r="T39" s="412"/>
      <c r="U39" s="412"/>
      <c r="V39" s="406"/>
      <c r="W39" s="500"/>
      <c r="X39" s="515"/>
      <c r="Z39" s="516"/>
      <c r="AA39" s="517"/>
      <c r="AB39" s="517"/>
    </row>
    <row r="40" spans="1:28" x14ac:dyDescent="0.2">
      <c r="A40" s="107"/>
      <c r="B40" s="387"/>
      <c r="C40" s="388"/>
      <c r="D40" s="389"/>
      <c r="E40" s="388"/>
      <c r="F40" s="387"/>
      <c r="G40" s="9"/>
      <c r="H40" s="9"/>
      <c r="I40" s="413"/>
      <c r="J40" s="407"/>
      <c r="K40" s="406"/>
      <c r="L40" s="406"/>
      <c r="M40" s="406"/>
      <c r="N40" s="406"/>
      <c r="O40" s="446"/>
      <c r="Q40" s="72"/>
      <c r="R40" s="9"/>
      <c r="S40" s="9"/>
      <c r="T40" s="412"/>
      <c r="U40" s="412"/>
      <c r="V40" s="406"/>
      <c r="W40" s="500"/>
      <c r="X40" s="515"/>
      <c r="Z40" s="516"/>
      <c r="AA40" s="517"/>
      <c r="AB40" s="517"/>
    </row>
    <row r="41" spans="1:28" x14ac:dyDescent="0.2">
      <c r="A41" s="51" t="str">
        <f>A500</f>
        <v>VII.</v>
      </c>
      <c r="B41" s="422" t="s">
        <v>228</v>
      </c>
      <c r="C41" s="437"/>
      <c r="D41" s="443"/>
      <c r="E41" s="437"/>
      <c r="F41" s="422"/>
      <c r="G41" s="80"/>
      <c r="H41" s="80"/>
      <c r="I41" s="448"/>
      <c r="J41" s="409"/>
      <c r="K41" s="417">
        <f>K566</f>
        <v>0</v>
      </c>
      <c r="L41" s="417">
        <f>L566</f>
        <v>0</v>
      </c>
      <c r="M41" s="417">
        <f>M566</f>
        <v>0</v>
      </c>
      <c r="N41" s="417">
        <f>N566</f>
        <v>0</v>
      </c>
      <c r="O41" s="446" t="s">
        <v>514</v>
      </c>
      <c r="Q41" s="72"/>
      <c r="R41" s="9"/>
      <c r="S41" s="9"/>
      <c r="T41" s="412"/>
      <c r="U41" s="412"/>
      <c r="V41" s="406"/>
      <c r="W41" s="500"/>
      <c r="X41" s="515"/>
      <c r="Z41" s="516"/>
      <c r="AA41" s="517"/>
      <c r="AB41" s="517"/>
    </row>
    <row r="42" spans="1:28" x14ac:dyDescent="0.2">
      <c r="A42" s="107"/>
      <c r="B42" s="387"/>
      <c r="C42" s="388"/>
      <c r="D42" s="389"/>
      <c r="E42" s="388"/>
      <c r="F42" s="387"/>
      <c r="G42" s="9"/>
      <c r="H42" s="9"/>
      <c r="I42" s="413"/>
      <c r="J42" s="407"/>
      <c r="K42" s="406"/>
      <c r="L42" s="406"/>
      <c r="M42" s="406"/>
      <c r="N42" s="406"/>
      <c r="O42" s="446"/>
      <c r="Q42" s="72"/>
      <c r="R42" s="9"/>
      <c r="S42" s="9"/>
      <c r="T42" s="412"/>
      <c r="U42" s="412"/>
      <c r="V42" s="406"/>
      <c r="W42" s="500"/>
      <c r="X42" s="515"/>
      <c r="Z42" s="516"/>
      <c r="AA42" s="517"/>
      <c r="AB42" s="517"/>
    </row>
    <row r="43" spans="1:28" x14ac:dyDescent="0.2">
      <c r="A43" s="51" t="str">
        <f>A568</f>
        <v>VIII.</v>
      </c>
      <c r="B43" s="422" t="s">
        <v>515</v>
      </c>
      <c r="C43" s="437"/>
      <c r="D43" s="443"/>
      <c r="E43" s="437"/>
      <c r="F43" s="422"/>
      <c r="G43" s="80"/>
      <c r="H43" s="80"/>
      <c r="I43" s="448"/>
      <c r="J43" s="409"/>
      <c r="K43" s="417">
        <f>K641</f>
        <v>0</v>
      </c>
      <c r="L43" s="417">
        <f>L641</f>
        <v>0</v>
      </c>
      <c r="M43" s="417">
        <f>M641</f>
        <v>0</v>
      </c>
      <c r="N43" s="417">
        <f>N641</f>
        <v>0</v>
      </c>
      <c r="O43" s="446" t="s">
        <v>514</v>
      </c>
      <c r="Q43" s="72"/>
      <c r="R43" s="9"/>
      <c r="S43" s="9"/>
      <c r="T43" s="412"/>
      <c r="U43" s="412"/>
      <c r="V43" s="406"/>
      <c r="W43" s="500"/>
      <c r="X43" s="515"/>
      <c r="Z43" s="516"/>
      <c r="AA43" s="517"/>
      <c r="AB43" s="517"/>
    </row>
    <row r="44" spans="1:28" x14ac:dyDescent="0.2">
      <c r="A44" s="107"/>
      <c r="B44" s="387"/>
      <c r="C44" s="388"/>
      <c r="D44" s="389"/>
      <c r="E44" s="388"/>
      <c r="F44" s="387"/>
      <c r="G44" s="9"/>
      <c r="H44" s="9"/>
      <c r="I44" s="413"/>
      <c r="J44" s="407"/>
      <c r="K44" s="406"/>
      <c r="L44" s="406"/>
      <c r="M44" s="406"/>
      <c r="N44" s="406"/>
      <c r="O44" s="446"/>
      <c r="Q44" s="72"/>
      <c r="R44" s="9"/>
      <c r="S44" s="9"/>
      <c r="T44" s="412"/>
      <c r="U44" s="412"/>
      <c r="V44" s="406"/>
      <c r="W44" s="500"/>
      <c r="X44" s="515"/>
      <c r="Z44" s="516"/>
      <c r="AA44" s="517"/>
      <c r="AB44" s="517"/>
    </row>
    <row r="45" spans="1:28" x14ac:dyDescent="0.2">
      <c r="A45" s="51" t="str">
        <f>A644</f>
        <v>IX.</v>
      </c>
      <c r="B45" s="422" t="s">
        <v>105</v>
      </c>
      <c r="C45" s="437"/>
      <c r="D45" s="443"/>
      <c r="E45" s="437"/>
      <c r="F45" s="422"/>
      <c r="G45" s="80"/>
      <c r="H45" s="80"/>
      <c r="I45" s="448"/>
      <c r="J45" s="409"/>
      <c r="K45" s="447">
        <f>K681</f>
        <v>0</v>
      </c>
      <c r="L45" s="447">
        <f>L681</f>
        <v>0</v>
      </c>
      <c r="M45" s="447">
        <f>M681</f>
        <v>0</v>
      </c>
      <c r="N45" s="447">
        <f>N681</f>
        <v>0</v>
      </c>
      <c r="O45" s="446" t="s">
        <v>513</v>
      </c>
      <c r="Q45" s="72"/>
      <c r="R45" s="9"/>
      <c r="S45" s="9"/>
      <c r="T45" s="412"/>
      <c r="U45" s="412"/>
      <c r="V45" s="406"/>
      <c r="W45" s="500"/>
      <c r="X45" s="515"/>
      <c r="Z45" s="516"/>
      <c r="AA45" s="517"/>
      <c r="AB45" s="517"/>
    </row>
    <row r="46" spans="1:28" x14ac:dyDescent="0.2">
      <c r="A46" s="107"/>
      <c r="B46" s="387"/>
      <c r="C46" s="388"/>
      <c r="D46" s="389"/>
      <c r="E46" s="388"/>
      <c r="F46" s="387"/>
      <c r="G46" s="9"/>
      <c r="H46" s="445"/>
      <c r="I46" s="413"/>
      <c r="J46" s="407"/>
      <c r="K46" s="444"/>
      <c r="L46" s="444"/>
      <c r="M46" s="444"/>
      <c r="N46" s="444"/>
      <c r="O46" s="380"/>
      <c r="Q46" s="412"/>
      <c r="R46" s="412"/>
      <c r="S46" s="412"/>
      <c r="T46" s="412"/>
      <c r="U46" s="412"/>
      <c r="V46" s="406"/>
      <c r="W46" s="500"/>
      <c r="X46" s="515"/>
      <c r="Z46" s="516"/>
      <c r="AA46" s="517"/>
      <c r="AB46" s="517"/>
    </row>
    <row r="47" spans="1:28" x14ac:dyDescent="0.2">
      <c r="A47" s="107"/>
      <c r="B47" s="387"/>
      <c r="C47" s="388"/>
      <c r="D47" s="389"/>
      <c r="E47" s="388"/>
      <c r="F47" s="387"/>
      <c r="G47" s="9"/>
      <c r="H47" s="432"/>
      <c r="I47" s="413"/>
      <c r="J47" s="407"/>
      <c r="K47" s="406"/>
      <c r="L47" s="406"/>
      <c r="M47" s="406"/>
      <c r="N47" s="406"/>
      <c r="O47" s="380"/>
      <c r="Q47" s="412"/>
      <c r="R47" s="412"/>
      <c r="S47" s="412"/>
      <c r="T47" s="412"/>
      <c r="U47" s="412"/>
      <c r="V47" s="406"/>
      <c r="W47" s="500"/>
      <c r="X47" s="515"/>
      <c r="Z47" s="516"/>
      <c r="AA47" s="517"/>
      <c r="AB47" s="517"/>
    </row>
    <row r="48" spans="1:28" x14ac:dyDescent="0.2">
      <c r="A48" s="51"/>
      <c r="B48" s="422"/>
      <c r="C48" s="437"/>
      <c r="D48" s="443"/>
      <c r="E48" s="437"/>
      <c r="F48" s="422"/>
      <c r="G48" s="80"/>
      <c r="H48" s="436"/>
      <c r="I48" s="436" t="s">
        <v>512</v>
      </c>
      <c r="J48" s="409"/>
      <c r="K48" s="417">
        <f>SUM(K29:K46)</f>
        <v>0</v>
      </c>
      <c r="L48" s="417">
        <f>SUM(L29:L46)</f>
        <v>0</v>
      </c>
      <c r="M48" s="417">
        <f>SUM(M29:M46)</f>
        <v>0</v>
      </c>
      <c r="N48" s="417">
        <f>SUM(N29:N46)</f>
        <v>0</v>
      </c>
      <c r="O48" s="380"/>
      <c r="Q48" s="412"/>
      <c r="R48" s="412"/>
      <c r="S48" s="412"/>
      <c r="T48" s="412"/>
      <c r="U48" s="412"/>
      <c r="V48" s="406"/>
      <c r="W48" s="500"/>
      <c r="X48" s="515"/>
      <c r="Z48" s="518"/>
      <c r="AA48" s="517"/>
      <c r="AB48" s="517"/>
    </row>
    <row r="49" spans="1:29" x14ac:dyDescent="0.2">
      <c r="A49" s="442"/>
      <c r="B49" s="441"/>
      <c r="C49" s="439"/>
      <c r="D49" s="440"/>
      <c r="E49" s="439"/>
      <c r="F49" s="407"/>
      <c r="G49" s="9"/>
      <c r="H49" s="438"/>
      <c r="I49" s="429"/>
      <c r="J49" s="407"/>
      <c r="K49" s="406"/>
      <c r="L49" s="406"/>
      <c r="M49" s="428"/>
      <c r="N49" s="428"/>
      <c r="O49" s="416"/>
      <c r="Q49" s="379"/>
      <c r="R49" s="379"/>
      <c r="S49" s="379"/>
      <c r="T49" s="379"/>
      <c r="U49" s="379"/>
      <c r="V49" s="428"/>
      <c r="W49" s="414"/>
      <c r="X49" s="515"/>
      <c r="Y49" s="519"/>
      <c r="Z49" s="518"/>
      <c r="AA49" s="520"/>
      <c r="AB49" s="517"/>
    </row>
    <row r="50" spans="1:29" x14ac:dyDescent="0.2">
      <c r="A50" s="51" t="s">
        <v>511</v>
      </c>
      <c r="B50" s="426" t="s">
        <v>510</v>
      </c>
      <c r="C50" s="437"/>
      <c r="D50" s="436"/>
      <c r="E50" s="423">
        <v>7.5</v>
      </c>
      <c r="F50" s="422" t="s">
        <v>4</v>
      </c>
      <c r="G50" s="421"/>
      <c r="H50" s="420"/>
      <c r="I50" s="419"/>
      <c r="J50" s="435"/>
      <c r="K50" s="417">
        <f>K48*E50%</f>
        <v>0</v>
      </c>
      <c r="L50" s="417">
        <f>L48*E50%</f>
        <v>0</v>
      </c>
      <c r="M50" s="417">
        <f>SUM(K50:L50)</f>
        <v>0</v>
      </c>
      <c r="N50" s="417">
        <f>N48*E50%</f>
        <v>0</v>
      </c>
      <c r="O50" s="380"/>
      <c r="Q50" s="427"/>
      <c r="R50" s="427"/>
      <c r="S50" s="427"/>
      <c r="T50" s="412"/>
      <c r="U50" s="412"/>
      <c r="V50" s="406"/>
      <c r="W50" s="500"/>
      <c r="X50" s="515"/>
      <c r="Z50" s="518"/>
      <c r="AA50" s="517"/>
      <c r="AB50" s="517"/>
    </row>
    <row r="51" spans="1:29" x14ac:dyDescent="0.2">
      <c r="A51" s="434"/>
      <c r="B51" s="433"/>
      <c r="C51" s="388"/>
      <c r="D51" s="432"/>
      <c r="E51" s="431"/>
      <c r="F51" s="387"/>
      <c r="G51" s="415"/>
      <c r="H51" s="430"/>
      <c r="I51" s="429"/>
      <c r="J51" s="407"/>
      <c r="K51" s="406"/>
      <c r="L51" s="406"/>
      <c r="M51" s="428"/>
      <c r="N51" s="428"/>
      <c r="O51" s="380"/>
      <c r="Q51" s="427"/>
      <c r="R51" s="427"/>
      <c r="S51" s="427"/>
      <c r="T51" s="412"/>
      <c r="U51" s="412"/>
      <c r="V51" s="406"/>
      <c r="W51" s="500"/>
      <c r="X51" s="515"/>
      <c r="Z51" s="518"/>
      <c r="AA51" s="517"/>
      <c r="AB51" s="517"/>
    </row>
    <row r="52" spans="1:29" x14ac:dyDescent="0.2">
      <c r="A52" s="51" t="s">
        <v>509</v>
      </c>
      <c r="B52" s="426" t="s">
        <v>508</v>
      </c>
      <c r="C52" s="425"/>
      <c r="D52" s="424"/>
      <c r="E52" s="423">
        <v>5</v>
      </c>
      <c r="F52" s="422" t="s">
        <v>4</v>
      </c>
      <c r="G52" s="421"/>
      <c r="H52" s="420"/>
      <c r="I52" s="419"/>
      <c r="J52" s="418"/>
      <c r="K52" s="417">
        <f>K48*E52%</f>
        <v>0</v>
      </c>
      <c r="L52" s="417">
        <f>L48*E52%</f>
        <v>0</v>
      </c>
      <c r="M52" s="417">
        <f>SUM(K52:L52)</f>
        <v>0</v>
      </c>
      <c r="N52" s="417">
        <f>N48*E52%</f>
        <v>0</v>
      </c>
      <c r="O52" s="416"/>
      <c r="Q52" s="379"/>
      <c r="R52" s="379"/>
      <c r="S52" s="379"/>
      <c r="T52" s="379"/>
      <c r="U52" s="379"/>
      <c r="V52" s="428"/>
      <c r="W52" s="414"/>
      <c r="X52" s="515"/>
      <c r="Z52" s="518"/>
      <c r="AA52" s="517"/>
      <c r="AB52" s="517"/>
    </row>
    <row r="53" spans="1:29" x14ac:dyDescent="0.2">
      <c r="A53" s="107"/>
      <c r="B53" s="387"/>
      <c r="C53" s="388"/>
      <c r="D53" s="389"/>
      <c r="E53" s="388"/>
      <c r="F53" s="395"/>
      <c r="G53" s="415"/>
      <c r="H53" s="414"/>
      <c r="I53" s="413"/>
      <c r="J53" s="407"/>
      <c r="K53" s="406"/>
      <c r="L53" s="406"/>
      <c r="M53" s="406"/>
      <c r="N53" s="406"/>
      <c r="O53" s="380"/>
      <c r="Q53" s="412"/>
      <c r="R53" s="412"/>
      <c r="S53" s="412"/>
      <c r="T53" s="412"/>
      <c r="U53" s="412"/>
      <c r="V53" s="406"/>
      <c r="W53" s="500"/>
      <c r="X53" s="515"/>
      <c r="Z53" s="518"/>
      <c r="AA53" s="517"/>
      <c r="AB53" s="517"/>
    </row>
    <row r="54" spans="1:29" ht="17" thickBot="1" x14ac:dyDescent="0.25">
      <c r="A54" s="411"/>
      <c r="B54" s="410"/>
      <c r="C54" s="388"/>
      <c r="D54" s="389"/>
      <c r="E54" s="389"/>
      <c r="F54" s="387"/>
      <c r="G54" s="386"/>
      <c r="H54" s="409"/>
      <c r="I54" s="408"/>
      <c r="J54" s="407"/>
      <c r="K54" s="406"/>
      <c r="L54" s="406"/>
      <c r="M54" s="406"/>
      <c r="N54" s="406"/>
      <c r="O54" s="380"/>
      <c r="Q54" s="395"/>
      <c r="R54" s="395"/>
      <c r="S54" s="395"/>
      <c r="T54" s="412"/>
      <c r="U54" s="412"/>
      <c r="V54" s="406"/>
      <c r="W54" s="500"/>
      <c r="X54" s="515"/>
      <c r="Z54" s="518"/>
      <c r="AA54" s="517"/>
      <c r="AB54" s="517"/>
    </row>
    <row r="55" spans="1:29" ht="17" thickBot="1" x14ac:dyDescent="0.25">
      <c r="A55" s="405"/>
      <c r="B55" s="404"/>
      <c r="C55" s="403"/>
      <c r="D55" s="402"/>
      <c r="E55" s="402"/>
      <c r="F55" s="401"/>
      <c r="G55" s="400"/>
      <c r="H55" s="399"/>
      <c r="I55" s="399" t="s">
        <v>507</v>
      </c>
      <c r="J55" s="398"/>
      <c r="K55" s="396">
        <f>K48+K50+K52</f>
        <v>0</v>
      </c>
      <c r="L55" s="396">
        <f>L48+L50+L52</f>
        <v>0</v>
      </c>
      <c r="M55" s="397">
        <f>M48+M50+M52</f>
        <v>0</v>
      </c>
      <c r="N55" s="396">
        <f>N48+N50+N52</f>
        <v>0</v>
      </c>
      <c r="O55" s="380"/>
      <c r="Q55" s="395"/>
      <c r="R55" s="395"/>
      <c r="S55" s="395"/>
      <c r="T55" s="412"/>
      <c r="U55" s="412"/>
      <c r="V55" s="406"/>
      <c r="W55" s="500"/>
      <c r="X55" s="515"/>
      <c r="Y55" s="521"/>
      <c r="Z55" s="517"/>
      <c r="AA55" s="517"/>
      <c r="AB55" s="517"/>
    </row>
    <row r="56" spans="1:29" x14ac:dyDescent="0.2">
      <c r="A56" s="394"/>
      <c r="B56" s="393"/>
      <c r="C56" s="388"/>
      <c r="D56" s="389"/>
      <c r="E56" s="388"/>
      <c r="F56" s="387"/>
      <c r="G56" s="386"/>
      <c r="H56" s="392"/>
      <c r="I56" s="391"/>
      <c r="J56" s="72"/>
      <c r="K56" s="85"/>
      <c r="L56" s="85"/>
      <c r="M56" s="72"/>
      <c r="N56" s="72"/>
      <c r="O56" s="380"/>
      <c r="Q56" s="379"/>
      <c r="R56" s="379"/>
      <c r="S56" s="379"/>
      <c r="T56" s="379"/>
      <c r="U56" s="412"/>
      <c r="V56" s="406"/>
      <c r="W56" s="500"/>
      <c r="X56" s="498"/>
      <c r="Y56" s="521"/>
      <c r="Z56" s="522"/>
      <c r="AA56" s="517"/>
      <c r="AB56" s="517"/>
    </row>
    <row r="57" spans="1:29" x14ac:dyDescent="0.2">
      <c r="A57" s="390" t="s">
        <v>506</v>
      </c>
      <c r="B57" s="387"/>
      <c r="C57" s="388"/>
      <c r="D57" s="389"/>
      <c r="E57" s="388"/>
      <c r="F57" s="387"/>
      <c r="G57" s="386"/>
      <c r="H57" s="72"/>
      <c r="I57" s="385"/>
      <c r="J57" s="72"/>
      <c r="K57" s="85"/>
      <c r="L57" s="85"/>
      <c r="M57" s="384"/>
      <c r="N57" s="384"/>
      <c r="O57" s="380"/>
      <c r="Q57" s="379"/>
      <c r="R57" s="379"/>
      <c r="S57" s="379"/>
      <c r="T57" s="379"/>
      <c r="U57" s="412"/>
      <c r="V57" s="406"/>
      <c r="W57" s="500"/>
      <c r="X57" s="498"/>
      <c r="Z57" s="523"/>
      <c r="AA57" s="517"/>
      <c r="AB57" s="514"/>
    </row>
    <row r="58" spans="1:29" ht="17" thickBot="1" x14ac:dyDescent="0.25">
      <c r="A58" s="390"/>
      <c r="B58" s="387"/>
      <c r="C58" s="388"/>
      <c r="D58" s="389"/>
      <c r="E58" s="388"/>
      <c r="F58" s="387"/>
      <c r="G58" s="386"/>
      <c r="H58" s="72"/>
      <c r="I58" s="385"/>
      <c r="J58" s="72"/>
      <c r="K58" s="85"/>
      <c r="L58" s="85"/>
      <c r="M58" s="384"/>
      <c r="N58" s="384"/>
      <c r="O58" s="380"/>
      <c r="Q58" s="379"/>
      <c r="R58" s="379"/>
      <c r="S58" s="379"/>
      <c r="T58" s="379"/>
      <c r="U58" s="412"/>
      <c r="V58" s="406"/>
      <c r="W58" s="500"/>
      <c r="X58" s="498"/>
      <c r="Z58" s="523"/>
      <c r="AA58" s="517"/>
      <c r="AB58" s="514"/>
    </row>
    <row r="59" spans="1:29" ht="17" thickBot="1" x14ac:dyDescent="0.25">
      <c r="B59" s="72"/>
      <c r="C59" s="72"/>
      <c r="D59" s="72"/>
      <c r="E59" s="72"/>
      <c r="F59" s="72"/>
      <c r="G59" s="72"/>
      <c r="H59" s="72"/>
      <c r="I59" s="383"/>
      <c r="J59" s="382"/>
      <c r="K59" s="85"/>
      <c r="L59" s="85"/>
      <c r="M59" s="381"/>
      <c r="N59" s="381"/>
      <c r="O59" s="380"/>
      <c r="Q59" s="379"/>
      <c r="R59" s="379"/>
      <c r="S59" s="379"/>
      <c r="T59" s="379"/>
      <c r="U59" s="412"/>
      <c r="V59" s="406"/>
      <c r="W59" s="500"/>
      <c r="X59" s="498"/>
      <c r="Z59" s="523"/>
      <c r="AA59" s="517"/>
      <c r="AB59" s="514"/>
    </row>
    <row r="60" spans="1:29" ht="17" thickTop="1" x14ac:dyDescent="0.2">
      <c r="A60" s="378"/>
      <c r="B60" s="377"/>
      <c r="C60" s="377"/>
      <c r="D60" s="377"/>
      <c r="E60" s="377"/>
      <c r="F60" s="377"/>
      <c r="G60" s="377"/>
      <c r="H60" s="377"/>
      <c r="I60" s="376"/>
      <c r="J60" s="375"/>
      <c r="K60" s="374"/>
      <c r="L60" s="374"/>
      <c r="M60" s="373"/>
      <c r="N60" s="373"/>
      <c r="O60" s="358"/>
      <c r="Q60" s="372"/>
      <c r="R60" s="372"/>
      <c r="S60" s="372"/>
      <c r="T60" s="372"/>
      <c r="U60" s="372"/>
      <c r="V60" s="383"/>
      <c r="W60" s="497"/>
      <c r="Z60" s="7"/>
      <c r="AA60" s="7"/>
    </row>
    <row r="61" spans="1:29" ht="40" x14ac:dyDescent="0.2">
      <c r="A61" s="107" t="s">
        <v>68</v>
      </c>
      <c r="B61" s="72" t="s">
        <v>505</v>
      </c>
      <c r="C61" s="121"/>
      <c r="D61" s="75"/>
      <c r="E61" s="121"/>
      <c r="F61" s="72"/>
      <c r="G61" s="203"/>
      <c r="H61" s="187"/>
      <c r="I61" s="187"/>
      <c r="J61" s="284"/>
      <c r="K61" s="371" t="s">
        <v>38</v>
      </c>
      <c r="L61" s="370" t="s">
        <v>37</v>
      </c>
      <c r="M61" s="55" t="s">
        <v>36</v>
      </c>
      <c r="N61" s="369" t="s">
        <v>520</v>
      </c>
      <c r="Q61" s="101"/>
      <c r="R61" s="101"/>
      <c r="S61" s="101"/>
      <c r="T61" s="101"/>
      <c r="U61" s="101"/>
      <c r="V61" s="415"/>
      <c r="W61" s="415"/>
      <c r="X61" s="644" t="s">
        <v>541</v>
      </c>
      <c r="Y61" s="645"/>
      <c r="Z61" s="645"/>
      <c r="AA61" s="645"/>
      <c r="AB61" s="645"/>
      <c r="AC61" s="645"/>
    </row>
    <row r="62" spans="1:29" x14ac:dyDescent="0.2">
      <c r="A62" s="107"/>
      <c r="B62" s="106" t="s">
        <v>504</v>
      </c>
      <c r="C62" s="49"/>
      <c r="D62" s="82"/>
      <c r="E62" s="49"/>
      <c r="F62" s="48"/>
      <c r="G62" s="47"/>
      <c r="H62" s="105"/>
      <c r="I62" s="105" t="s">
        <v>79</v>
      </c>
      <c r="J62" s="104"/>
      <c r="K62" s="149">
        <f>SUM(K63:K70)</f>
        <v>0</v>
      </c>
      <c r="L62" s="149">
        <f>SUM(L63:L70)</f>
        <v>0</v>
      </c>
      <c r="M62" s="368">
        <f>SUM(M63:M70)</f>
        <v>0</v>
      </c>
      <c r="N62" s="368">
        <f>SUM(N63:N70)</f>
        <v>0</v>
      </c>
      <c r="O62" s="110"/>
      <c r="Q62" s="101"/>
      <c r="R62" s="101"/>
      <c r="S62" s="101"/>
      <c r="T62" s="101"/>
      <c r="U62" s="101"/>
      <c r="V62" s="187"/>
      <c r="W62" s="415"/>
      <c r="X62" s="498"/>
    </row>
    <row r="63" spans="1:29" x14ac:dyDescent="0.2">
      <c r="A63" s="12">
        <v>1100</v>
      </c>
      <c r="B63" s="9" t="s">
        <v>503</v>
      </c>
      <c r="C63" s="18"/>
      <c r="D63" s="9"/>
      <c r="E63" s="18"/>
      <c r="H63" s="39" t="s">
        <v>499</v>
      </c>
      <c r="I63" s="5"/>
      <c r="J63" s="96"/>
      <c r="K63" s="95"/>
      <c r="L63" s="95"/>
      <c r="M63" s="92">
        <f t="shared" ref="M63:M69" si="0">K63+L63</f>
        <v>0</v>
      </c>
      <c r="N63" s="95"/>
      <c r="X63" s="506" t="s">
        <v>542</v>
      </c>
      <c r="Y63" s="525"/>
      <c r="Z63" s="510"/>
      <c r="AA63" s="190"/>
      <c r="AB63" s="190"/>
      <c r="AC63" s="510"/>
    </row>
    <row r="64" spans="1:29" x14ac:dyDescent="0.2">
      <c r="A64" s="12">
        <f t="shared" ref="A64:A69" si="1">A63+1</f>
        <v>1101</v>
      </c>
      <c r="B64" s="9" t="s">
        <v>502</v>
      </c>
      <c r="C64" s="18"/>
      <c r="D64" s="23"/>
      <c r="E64" s="18"/>
      <c r="H64" s="5" t="s">
        <v>501</v>
      </c>
      <c r="I64" s="5"/>
      <c r="J64" s="96"/>
      <c r="K64" s="95"/>
      <c r="L64" s="95"/>
      <c r="M64" s="92">
        <f t="shared" si="0"/>
        <v>0</v>
      </c>
      <c r="N64" s="95"/>
      <c r="X64" s="503" t="s">
        <v>543</v>
      </c>
      <c r="Y64" s="526"/>
      <c r="Z64" s="242"/>
      <c r="AA64" s="527"/>
      <c r="AB64" s="527"/>
      <c r="AC64" s="242"/>
    </row>
    <row r="65" spans="1:26" x14ac:dyDescent="0.2">
      <c r="A65" s="12">
        <f t="shared" si="1"/>
        <v>1102</v>
      </c>
      <c r="B65" s="9" t="s">
        <v>500</v>
      </c>
      <c r="C65" s="18"/>
      <c r="D65" s="39"/>
      <c r="E65" s="18"/>
      <c r="H65" s="39" t="s">
        <v>499</v>
      </c>
      <c r="I65" s="5"/>
      <c r="J65" s="96"/>
      <c r="K65" s="95"/>
      <c r="L65" s="95"/>
      <c r="M65" s="92">
        <f t="shared" si="0"/>
        <v>0</v>
      </c>
      <c r="N65" s="95"/>
      <c r="X65" s="498"/>
    </row>
    <row r="66" spans="1:26" x14ac:dyDescent="0.2">
      <c r="A66" s="12">
        <f t="shared" si="1"/>
        <v>1103</v>
      </c>
      <c r="B66" s="9" t="s">
        <v>498</v>
      </c>
      <c r="C66" s="18"/>
      <c r="D66" s="171"/>
      <c r="E66" s="18"/>
      <c r="H66" s="171" t="s">
        <v>497</v>
      </c>
      <c r="I66" s="5"/>
      <c r="J66" s="96"/>
      <c r="K66" s="95"/>
      <c r="L66" s="95"/>
      <c r="M66" s="92">
        <f t="shared" si="0"/>
        <v>0</v>
      </c>
      <c r="N66" s="95"/>
      <c r="X66" s="498"/>
    </row>
    <row r="67" spans="1:26" x14ac:dyDescent="0.2">
      <c r="A67" s="12">
        <f t="shared" si="1"/>
        <v>1104</v>
      </c>
      <c r="B67" s="9" t="s">
        <v>496</v>
      </c>
      <c r="C67" s="18"/>
      <c r="D67" s="5"/>
      <c r="E67" s="18"/>
      <c r="H67" s="9"/>
      <c r="I67" s="5"/>
      <c r="J67" s="96"/>
      <c r="K67" s="95"/>
      <c r="L67" s="95"/>
      <c r="M67" s="92">
        <f t="shared" si="0"/>
        <v>0</v>
      </c>
      <c r="N67" s="95"/>
      <c r="X67" s="498"/>
    </row>
    <row r="68" spans="1:26" x14ac:dyDescent="0.2">
      <c r="A68" s="12">
        <f t="shared" si="1"/>
        <v>1105</v>
      </c>
      <c r="B68" s="9" t="s">
        <v>495</v>
      </c>
      <c r="C68" s="18"/>
      <c r="D68" s="23"/>
      <c r="E68" s="18"/>
      <c r="H68" s="5"/>
      <c r="I68" s="5"/>
      <c r="J68" s="96"/>
      <c r="K68" s="95"/>
      <c r="L68" s="95"/>
      <c r="M68" s="92">
        <f t="shared" si="0"/>
        <v>0</v>
      </c>
      <c r="N68" s="95"/>
      <c r="X68" s="498"/>
    </row>
    <row r="69" spans="1:26" x14ac:dyDescent="0.2">
      <c r="A69" s="12">
        <f t="shared" si="1"/>
        <v>1106</v>
      </c>
      <c r="C69" s="18"/>
      <c r="D69" s="23"/>
      <c r="E69" s="18"/>
      <c r="H69" s="5"/>
      <c r="I69" s="5"/>
      <c r="J69" s="96"/>
      <c r="K69" s="95"/>
      <c r="L69" s="95"/>
      <c r="M69" s="92">
        <f t="shared" si="0"/>
        <v>0</v>
      </c>
      <c r="N69" s="95"/>
      <c r="X69" s="498"/>
    </row>
    <row r="70" spans="1:26" x14ac:dyDescent="0.2">
      <c r="C70" s="18"/>
      <c r="D70" s="23"/>
      <c r="E70" s="18"/>
      <c r="H70" s="5"/>
      <c r="I70" s="5"/>
      <c r="J70" s="94"/>
      <c r="K70" s="93"/>
      <c r="L70" s="93"/>
      <c r="M70" s="92"/>
      <c r="N70" s="92"/>
      <c r="X70" s="498"/>
    </row>
    <row r="71" spans="1:26" x14ac:dyDescent="0.2">
      <c r="A71" s="107"/>
      <c r="B71" s="106" t="s">
        <v>494</v>
      </c>
      <c r="C71" s="83"/>
      <c r="D71" s="153"/>
      <c r="E71" s="83"/>
      <c r="F71" s="80"/>
      <c r="G71" s="188"/>
      <c r="H71" s="105"/>
      <c r="I71" s="105" t="s">
        <v>79</v>
      </c>
      <c r="J71" s="104"/>
      <c r="K71" s="103">
        <f>SUM(K72:K76)</f>
        <v>0</v>
      </c>
      <c r="L71" s="103">
        <f>SUM(L72:L76)</f>
        <v>0</v>
      </c>
      <c r="M71" s="158">
        <f>SUM(M72:M76)</f>
        <v>0</v>
      </c>
      <c r="N71" s="158">
        <f>SUM(N72:N76)</f>
        <v>0</v>
      </c>
      <c r="O71" s="110"/>
      <c r="X71" s="498"/>
    </row>
    <row r="72" spans="1:26" x14ac:dyDescent="0.2">
      <c r="A72" s="12">
        <v>1200</v>
      </c>
      <c r="B72" s="9" t="s">
        <v>493</v>
      </c>
      <c r="C72" s="18"/>
      <c r="D72" s="23"/>
      <c r="E72" s="18"/>
      <c r="H72" s="5"/>
      <c r="I72" s="5"/>
      <c r="J72" s="96"/>
      <c r="K72" s="95"/>
      <c r="L72" s="95"/>
      <c r="M72" s="92">
        <f>K72+L72</f>
        <v>0</v>
      </c>
      <c r="N72" s="95"/>
      <c r="X72" s="498"/>
    </row>
    <row r="73" spans="1:26" x14ac:dyDescent="0.2">
      <c r="A73" s="12">
        <f>A72+1</f>
        <v>1201</v>
      </c>
      <c r="B73" s="9" t="s">
        <v>492</v>
      </c>
      <c r="C73" s="18"/>
      <c r="D73" s="23"/>
      <c r="E73" s="18"/>
      <c r="F73" s="7"/>
      <c r="H73" s="15"/>
      <c r="I73" s="15"/>
      <c r="J73" s="96"/>
      <c r="K73" s="95"/>
      <c r="L73" s="95"/>
      <c r="M73" s="92">
        <f>K73+L73</f>
        <v>0</v>
      </c>
      <c r="N73" s="95"/>
      <c r="X73" s="498"/>
    </row>
    <row r="74" spans="1:26" x14ac:dyDescent="0.2">
      <c r="A74" s="12">
        <f>A73+1</f>
        <v>1202</v>
      </c>
      <c r="B74" s="9" t="s">
        <v>491</v>
      </c>
      <c r="C74" s="18"/>
      <c r="D74" s="23"/>
      <c r="E74" s="18"/>
      <c r="G74" s="7"/>
      <c r="H74" s="5"/>
      <c r="I74" s="5"/>
      <c r="J74" s="96"/>
      <c r="K74" s="95"/>
      <c r="L74" s="95"/>
      <c r="M74" s="92">
        <f>K74+L74</f>
        <v>0</v>
      </c>
      <c r="N74" s="95"/>
      <c r="X74" s="498"/>
      <c r="Y74" s="528"/>
      <c r="Z74" s="528"/>
    </row>
    <row r="75" spans="1:26" x14ac:dyDescent="0.2">
      <c r="A75" s="12">
        <f>A74+1</f>
        <v>1203</v>
      </c>
      <c r="C75" s="18"/>
      <c r="D75" s="23"/>
      <c r="E75" s="18"/>
      <c r="G75" s="7"/>
      <c r="H75" s="5"/>
      <c r="I75" s="5"/>
      <c r="J75" s="96"/>
      <c r="K75" s="95"/>
      <c r="L75" s="95"/>
      <c r="M75" s="92">
        <f>K75+L75</f>
        <v>0</v>
      </c>
      <c r="N75" s="95"/>
      <c r="X75" s="498"/>
      <c r="Y75" s="528"/>
      <c r="Z75" s="528"/>
    </row>
    <row r="76" spans="1:26" x14ac:dyDescent="0.2">
      <c r="C76" s="18"/>
      <c r="D76" s="23"/>
      <c r="E76" s="18"/>
      <c r="F76" s="24"/>
      <c r="H76" s="5"/>
      <c r="I76" s="5"/>
      <c r="J76" s="94"/>
      <c r="K76" s="93"/>
      <c r="L76" s="93"/>
      <c r="M76" s="92"/>
      <c r="N76" s="92"/>
      <c r="V76" s="86"/>
      <c r="W76" s="307"/>
      <c r="X76" s="498"/>
      <c r="Y76" s="528"/>
    </row>
    <row r="77" spans="1:26" x14ac:dyDescent="0.2">
      <c r="A77" s="107"/>
      <c r="B77" s="106" t="s">
        <v>490</v>
      </c>
      <c r="C77" s="83"/>
      <c r="D77" s="153"/>
      <c r="E77" s="83"/>
      <c r="F77" s="152"/>
      <c r="G77" s="188"/>
      <c r="H77" s="105"/>
      <c r="I77" s="105" t="s">
        <v>79</v>
      </c>
      <c r="J77" s="104"/>
      <c r="K77" s="103">
        <f>SUM(K78:K82)</f>
        <v>0</v>
      </c>
      <c r="L77" s="103">
        <f>SUM(L78:L82)</f>
        <v>0</v>
      </c>
      <c r="M77" s="158">
        <f>SUM(M78:M82)</f>
        <v>0</v>
      </c>
      <c r="N77" s="158">
        <f>SUM(N78:N82)</f>
        <v>0</v>
      </c>
      <c r="O77" s="110"/>
      <c r="V77" s="86"/>
      <c r="W77" s="307"/>
      <c r="X77" s="498"/>
      <c r="Y77" s="528"/>
    </row>
    <row r="78" spans="1:26" x14ac:dyDescent="0.2">
      <c r="A78" s="12">
        <v>1300</v>
      </c>
      <c r="B78" s="9" t="s">
        <v>489</v>
      </c>
      <c r="C78" s="18"/>
      <c r="D78" s="23"/>
      <c r="E78" s="18"/>
      <c r="F78" s="24"/>
      <c r="H78" s="5"/>
      <c r="I78" s="5"/>
      <c r="J78" s="96"/>
      <c r="K78" s="95"/>
      <c r="L78" s="95"/>
      <c r="M78" s="92">
        <f>K78+L78</f>
        <v>0</v>
      </c>
      <c r="N78" s="95"/>
      <c r="V78" s="86"/>
      <c r="W78" s="307"/>
      <c r="X78" s="498"/>
      <c r="Y78" s="528"/>
    </row>
    <row r="79" spans="1:26" x14ac:dyDescent="0.2">
      <c r="A79" s="12">
        <f>A78+1</f>
        <v>1301</v>
      </c>
      <c r="B79" s="9" t="s">
        <v>488</v>
      </c>
      <c r="C79" s="18"/>
      <c r="D79" s="23"/>
      <c r="E79" s="18"/>
      <c r="F79" s="24"/>
      <c r="H79" s="5"/>
      <c r="I79" s="5"/>
      <c r="J79" s="96"/>
      <c r="K79" s="95"/>
      <c r="L79" s="95"/>
      <c r="M79" s="92">
        <f>K79+L79</f>
        <v>0</v>
      </c>
      <c r="N79" s="95"/>
      <c r="V79" s="86"/>
      <c r="W79" s="307"/>
      <c r="X79" s="498"/>
      <c r="Y79" s="528"/>
    </row>
    <row r="80" spans="1:26" x14ac:dyDescent="0.2">
      <c r="A80" s="12">
        <f>A79+1</f>
        <v>1302</v>
      </c>
      <c r="B80" s="9" t="s">
        <v>487</v>
      </c>
      <c r="C80" s="18"/>
      <c r="D80" s="23"/>
      <c r="E80" s="18"/>
      <c r="F80" s="24"/>
      <c r="H80" s="5"/>
      <c r="I80" s="5"/>
      <c r="J80" s="96"/>
      <c r="K80" s="95"/>
      <c r="L80" s="95"/>
      <c r="M80" s="92">
        <f>K80+L80</f>
        <v>0</v>
      </c>
      <c r="N80" s="95"/>
      <c r="V80" s="86"/>
      <c r="W80" s="307"/>
      <c r="X80" s="498"/>
    </row>
    <row r="81" spans="1:24" x14ac:dyDescent="0.2">
      <c r="A81" s="12">
        <f>A80+1</f>
        <v>1303</v>
      </c>
      <c r="C81" s="18"/>
      <c r="D81" s="23"/>
      <c r="E81" s="18"/>
      <c r="F81" s="24"/>
      <c r="H81" s="5"/>
      <c r="I81" s="5"/>
      <c r="J81" s="96"/>
      <c r="K81" s="95"/>
      <c r="L81" s="95"/>
      <c r="M81" s="92">
        <f>K81+L81</f>
        <v>0</v>
      </c>
      <c r="N81" s="95"/>
      <c r="V81" s="86"/>
      <c r="W81" s="307"/>
      <c r="X81" s="498"/>
    </row>
    <row r="82" spans="1:24" x14ac:dyDescent="0.2">
      <c r="C82" s="18"/>
      <c r="D82" s="23"/>
      <c r="E82" s="18"/>
      <c r="F82" s="24"/>
      <c r="H82" s="5"/>
      <c r="I82" s="5"/>
      <c r="J82" s="94"/>
      <c r="K82" s="93"/>
      <c r="L82" s="93"/>
      <c r="M82" s="92"/>
      <c r="N82" s="92"/>
      <c r="V82" s="86"/>
      <c r="W82" s="307"/>
      <c r="X82" s="498"/>
    </row>
    <row r="83" spans="1:24" x14ac:dyDescent="0.2">
      <c r="B83" s="106" t="s">
        <v>486</v>
      </c>
      <c r="C83" s="83"/>
      <c r="D83" s="153"/>
      <c r="E83" s="83"/>
      <c r="F83" s="152"/>
      <c r="G83" s="188"/>
      <c r="H83" s="105"/>
      <c r="I83" s="105" t="s">
        <v>79</v>
      </c>
      <c r="J83" s="104"/>
      <c r="K83" s="103">
        <f>SUM(K84:K88)</f>
        <v>0</v>
      </c>
      <c r="L83" s="103">
        <f>SUM(L84:L88)</f>
        <v>0</v>
      </c>
      <c r="M83" s="158">
        <f>SUM(M84:M88)</f>
        <v>0</v>
      </c>
      <c r="N83" s="158">
        <f>SUM(N84:N88)</f>
        <v>0</v>
      </c>
      <c r="O83" s="110"/>
      <c r="V83" s="86"/>
      <c r="W83" s="307"/>
      <c r="X83" s="498"/>
    </row>
    <row r="84" spans="1:24" x14ac:dyDescent="0.2">
      <c r="A84" s="12">
        <v>1400</v>
      </c>
      <c r="B84" s="9" t="s">
        <v>485</v>
      </c>
      <c r="C84" s="18"/>
      <c r="D84" s="23"/>
      <c r="E84" s="13" t="s">
        <v>484</v>
      </c>
      <c r="H84" s="5"/>
      <c r="I84" s="5"/>
      <c r="J84" s="96"/>
      <c r="K84" s="95"/>
      <c r="L84" s="95"/>
      <c r="M84" s="92">
        <f>K84+L84</f>
        <v>0</v>
      </c>
      <c r="N84" s="95"/>
      <c r="V84" s="86"/>
      <c r="W84" s="307"/>
      <c r="X84" s="498"/>
    </row>
    <row r="85" spans="1:24" x14ac:dyDescent="0.2">
      <c r="A85" s="12">
        <f>A84+1</f>
        <v>1401</v>
      </c>
      <c r="B85" s="9" t="s">
        <v>483</v>
      </c>
      <c r="C85" s="18"/>
      <c r="D85" s="23"/>
      <c r="E85" s="39"/>
      <c r="F85" s="24"/>
      <c r="H85" s="5"/>
      <c r="I85" s="5"/>
      <c r="J85" s="96"/>
      <c r="K85" s="95"/>
      <c r="L85" s="95"/>
      <c r="M85" s="92">
        <f>K85+L85</f>
        <v>0</v>
      </c>
      <c r="N85" s="95"/>
      <c r="V85" s="86"/>
      <c r="W85" s="307"/>
      <c r="X85" s="498"/>
    </row>
    <row r="86" spans="1:24" x14ac:dyDescent="0.2">
      <c r="A86" s="12">
        <f>A85+1</f>
        <v>1402</v>
      </c>
      <c r="B86" s="9" t="s">
        <v>482</v>
      </c>
      <c r="C86" s="18"/>
      <c r="D86" s="23"/>
      <c r="E86" s="39"/>
      <c r="F86" s="24"/>
      <c r="H86" s="5"/>
      <c r="I86" s="5"/>
      <c r="J86" s="96"/>
      <c r="K86" s="95"/>
      <c r="L86" s="95"/>
      <c r="M86" s="92">
        <f>K86+L86</f>
        <v>0</v>
      </c>
      <c r="N86" s="95"/>
      <c r="V86" s="86"/>
      <c r="W86" s="307"/>
      <c r="X86" s="498"/>
    </row>
    <row r="87" spans="1:24" x14ac:dyDescent="0.2">
      <c r="A87" s="12">
        <f>A86+1</f>
        <v>1403</v>
      </c>
      <c r="C87" s="18"/>
      <c r="D87" s="23"/>
      <c r="E87" s="39"/>
      <c r="F87" s="24"/>
      <c r="H87" s="5"/>
      <c r="I87" s="5"/>
      <c r="J87" s="96"/>
      <c r="K87" s="95"/>
      <c r="L87" s="95"/>
      <c r="M87" s="92">
        <f>K87+L87</f>
        <v>0</v>
      </c>
      <c r="N87" s="95"/>
      <c r="V87" s="86"/>
      <c r="W87" s="307"/>
      <c r="X87" s="498"/>
    </row>
    <row r="88" spans="1:24" x14ac:dyDescent="0.2">
      <c r="C88" s="18"/>
      <c r="D88" s="23"/>
      <c r="E88" s="18"/>
      <c r="F88" s="24"/>
      <c r="H88" s="5"/>
      <c r="I88" s="5"/>
      <c r="J88" s="94"/>
      <c r="K88" s="93"/>
      <c r="L88" s="93"/>
      <c r="M88" s="92"/>
      <c r="N88" s="92"/>
      <c r="V88" s="86"/>
      <c r="W88" s="307"/>
      <c r="X88" s="498"/>
    </row>
    <row r="89" spans="1:24" x14ac:dyDescent="0.2">
      <c r="B89" s="106" t="s">
        <v>481</v>
      </c>
      <c r="C89" s="83"/>
      <c r="D89" s="153"/>
      <c r="E89" s="83"/>
      <c r="F89" s="152"/>
      <c r="G89" s="188"/>
      <c r="H89" s="105"/>
      <c r="I89" s="105" t="s">
        <v>79</v>
      </c>
      <c r="J89" s="104"/>
      <c r="K89" s="103">
        <f>SUM(K90:K96)</f>
        <v>0</v>
      </c>
      <c r="L89" s="103">
        <f>SUM(L90:L96)</f>
        <v>0</v>
      </c>
      <c r="M89" s="158">
        <f>SUM(M90:M96)</f>
        <v>0</v>
      </c>
      <c r="N89" s="158">
        <f>SUM(N90:N96)</f>
        <v>0</v>
      </c>
      <c r="O89" s="110"/>
      <c r="V89" s="86"/>
      <c r="W89" s="307"/>
      <c r="X89" s="498"/>
    </row>
    <row r="90" spans="1:24" x14ac:dyDescent="0.2">
      <c r="A90" s="12">
        <v>1500</v>
      </c>
      <c r="B90" s="9" t="s">
        <v>480</v>
      </c>
      <c r="C90" s="18"/>
      <c r="D90" s="23"/>
      <c r="E90" s="18"/>
      <c r="F90" s="24"/>
      <c r="H90" s="5"/>
      <c r="I90" s="5"/>
      <c r="J90" s="96"/>
      <c r="K90" s="95"/>
      <c r="L90" s="95"/>
      <c r="M90" s="92">
        <f t="shared" ref="M90:M95" si="2">K90+L90</f>
        <v>0</v>
      </c>
      <c r="N90" s="95"/>
      <c r="V90" s="86"/>
      <c r="W90" s="307"/>
      <c r="X90" s="498"/>
    </row>
    <row r="91" spans="1:24" x14ac:dyDescent="0.2">
      <c r="A91" s="12">
        <f>A90+1</f>
        <v>1501</v>
      </c>
      <c r="B91" s="9" t="s">
        <v>479</v>
      </c>
      <c r="C91" s="18"/>
      <c r="D91" s="23"/>
      <c r="E91" s="18"/>
      <c r="F91" s="24"/>
      <c r="H91" s="5"/>
      <c r="I91" s="5"/>
      <c r="J91" s="96"/>
      <c r="K91" s="95"/>
      <c r="L91" s="95"/>
      <c r="M91" s="92">
        <f t="shared" si="2"/>
        <v>0</v>
      </c>
      <c r="N91" s="95"/>
      <c r="V91" s="86"/>
      <c r="W91" s="307"/>
      <c r="X91" s="498"/>
    </row>
    <row r="92" spans="1:24" x14ac:dyDescent="0.2">
      <c r="A92" s="12">
        <f>A91+1</f>
        <v>1502</v>
      </c>
      <c r="B92" s="9" t="s">
        <v>478</v>
      </c>
      <c r="C92" s="18"/>
      <c r="D92" s="23"/>
      <c r="E92" s="18"/>
      <c r="F92" s="24"/>
      <c r="H92" s="5"/>
      <c r="I92" s="5"/>
      <c r="J92" s="96"/>
      <c r="K92" s="95"/>
      <c r="L92" s="95"/>
      <c r="M92" s="92">
        <f t="shared" si="2"/>
        <v>0</v>
      </c>
      <c r="N92" s="95"/>
      <c r="V92" s="86"/>
      <c r="W92" s="307"/>
      <c r="X92" s="498"/>
    </row>
    <row r="93" spans="1:24" x14ac:dyDescent="0.2">
      <c r="A93" s="12">
        <f>A92+1</f>
        <v>1503</v>
      </c>
      <c r="B93" t="s">
        <v>477</v>
      </c>
      <c r="C93" s="18"/>
      <c r="D93" s="23"/>
      <c r="E93" s="18"/>
      <c r="F93" s="24"/>
      <c r="H93" s="5"/>
      <c r="I93" s="5"/>
      <c r="J93" s="96"/>
      <c r="K93" s="95"/>
      <c r="L93" s="95"/>
      <c r="M93" s="92">
        <f t="shared" si="2"/>
        <v>0</v>
      </c>
      <c r="N93" s="95"/>
      <c r="V93" s="86"/>
      <c r="W93" s="307"/>
      <c r="X93" s="498"/>
    </row>
    <row r="94" spans="1:24" x14ac:dyDescent="0.2">
      <c r="A94" s="12">
        <f>A93+1</f>
        <v>1504</v>
      </c>
      <c r="B94" s="9" t="s">
        <v>476</v>
      </c>
      <c r="C94" s="18"/>
      <c r="D94" s="23"/>
      <c r="E94" s="18"/>
      <c r="F94" s="24"/>
      <c r="H94" s="5"/>
      <c r="I94" s="5"/>
      <c r="J94" s="96"/>
      <c r="K94" s="95"/>
      <c r="L94" s="95"/>
      <c r="M94" s="92">
        <f t="shared" si="2"/>
        <v>0</v>
      </c>
      <c r="N94" s="95"/>
      <c r="V94" s="86"/>
      <c r="W94" s="307"/>
      <c r="X94" s="498"/>
    </row>
    <row r="95" spans="1:24" x14ac:dyDescent="0.2">
      <c r="A95" s="12">
        <f>A94+1</f>
        <v>1505</v>
      </c>
      <c r="C95" s="18"/>
      <c r="D95" s="23"/>
      <c r="E95" s="18"/>
      <c r="F95" s="24"/>
      <c r="H95" s="5"/>
      <c r="I95" s="5"/>
      <c r="J95" s="96"/>
      <c r="K95" s="95"/>
      <c r="L95" s="95"/>
      <c r="M95" s="92">
        <f t="shared" si="2"/>
        <v>0</v>
      </c>
      <c r="N95" s="95"/>
      <c r="V95" s="86"/>
      <c r="W95" s="307"/>
      <c r="X95" s="498"/>
    </row>
    <row r="96" spans="1:24" x14ac:dyDescent="0.2">
      <c r="C96" s="18"/>
      <c r="D96" s="23"/>
      <c r="E96" s="18"/>
      <c r="F96" s="24"/>
      <c r="H96" s="5"/>
      <c r="I96" s="5"/>
      <c r="J96" s="94"/>
      <c r="K96" s="93"/>
      <c r="L96" s="93"/>
      <c r="M96" s="92"/>
      <c r="N96" s="92"/>
      <c r="V96" s="86"/>
      <c r="W96" s="307"/>
      <c r="X96" s="498"/>
    </row>
    <row r="97" spans="1:29" x14ac:dyDescent="0.2">
      <c r="B97" s="106" t="s">
        <v>475</v>
      </c>
      <c r="C97" s="83"/>
      <c r="D97" s="153"/>
      <c r="E97" s="83"/>
      <c r="F97" s="152"/>
      <c r="G97" s="188"/>
      <c r="H97" s="105"/>
      <c r="I97" s="105" t="s">
        <v>79</v>
      </c>
      <c r="J97" s="104"/>
      <c r="K97" s="103">
        <f>SUM(K98:K101)</f>
        <v>0</v>
      </c>
      <c r="L97" s="103">
        <f>SUM(L98:L101)</f>
        <v>0</v>
      </c>
      <c r="M97" s="158">
        <f>SUM(M98:M101)</f>
        <v>0</v>
      </c>
      <c r="N97" s="158">
        <f>SUM(N98:N101)</f>
        <v>0</v>
      </c>
      <c r="O97" s="110"/>
      <c r="V97" s="86"/>
      <c r="W97" s="307"/>
      <c r="X97" s="498"/>
    </row>
    <row r="98" spans="1:29" x14ac:dyDescent="0.2">
      <c r="A98" s="12">
        <v>1600</v>
      </c>
      <c r="B98" s="9" t="s">
        <v>474</v>
      </c>
      <c r="C98" s="18"/>
      <c r="D98" s="23"/>
      <c r="E98" s="39"/>
      <c r="F98" s="24"/>
      <c r="H98" s="5"/>
      <c r="I98" s="5"/>
      <c r="J98" s="96"/>
      <c r="K98" s="95"/>
      <c r="L98" s="95"/>
      <c r="M98" s="92">
        <f>K98+L98</f>
        <v>0</v>
      </c>
      <c r="N98" s="95"/>
      <c r="V98" s="86"/>
      <c r="W98" s="307"/>
      <c r="X98" s="498"/>
    </row>
    <row r="99" spans="1:29" x14ac:dyDescent="0.2">
      <c r="A99" s="12">
        <f>A98+1</f>
        <v>1601</v>
      </c>
      <c r="B99" s="9" t="s">
        <v>473</v>
      </c>
      <c r="C99" s="18"/>
      <c r="D99" s="23"/>
      <c r="E99" s="367">
        <v>0</v>
      </c>
      <c r="F99" s="97" t="s">
        <v>466</v>
      </c>
      <c r="G99" s="366">
        <v>0</v>
      </c>
      <c r="H99" s="5" t="s">
        <v>465</v>
      </c>
      <c r="I99" s="5"/>
      <c r="J99" s="96"/>
      <c r="K99" s="95"/>
      <c r="L99" s="254">
        <f>E99*G99</f>
        <v>0</v>
      </c>
      <c r="M99" s="92">
        <f>K99+L99</f>
        <v>0</v>
      </c>
      <c r="N99" s="95"/>
      <c r="V99" s="86"/>
      <c r="W99" s="307"/>
      <c r="X99" s="506" t="s">
        <v>544</v>
      </c>
      <c r="Y99" s="525"/>
      <c r="Z99" s="510"/>
      <c r="AA99" s="190"/>
      <c r="AB99" s="190"/>
      <c r="AC99" s="510"/>
    </row>
    <row r="100" spans="1:29" x14ac:dyDescent="0.2">
      <c r="A100" s="12">
        <f>A99+1</f>
        <v>1602</v>
      </c>
      <c r="C100" s="18"/>
      <c r="D100" s="23"/>
      <c r="E100" s="2"/>
      <c r="F100" s="97"/>
      <c r="G100" s="281"/>
      <c r="H100" s="5"/>
      <c r="I100" s="5"/>
      <c r="J100" s="96"/>
      <c r="K100" s="95"/>
      <c r="L100" s="95"/>
      <c r="M100" s="92">
        <f>K100+L100</f>
        <v>0</v>
      </c>
      <c r="N100" s="95"/>
      <c r="V100" s="86"/>
      <c r="W100" s="307"/>
      <c r="X100" s="498"/>
    </row>
    <row r="101" spans="1:29" x14ac:dyDescent="0.2">
      <c r="C101" s="18"/>
      <c r="D101" s="23"/>
      <c r="E101" s="18"/>
      <c r="F101" s="24"/>
      <c r="H101" s="5"/>
      <c r="I101" s="5"/>
      <c r="J101" s="94"/>
      <c r="K101" s="93"/>
      <c r="L101" s="93"/>
      <c r="M101" s="92"/>
      <c r="N101" s="92"/>
      <c r="V101" s="86"/>
      <c r="W101" s="307"/>
      <c r="X101" s="498"/>
    </row>
    <row r="102" spans="1:29" x14ac:dyDescent="0.2">
      <c r="B102" s="106" t="s">
        <v>472</v>
      </c>
      <c r="C102" s="83"/>
      <c r="D102" s="153"/>
      <c r="E102" s="83"/>
      <c r="F102" s="152"/>
      <c r="G102" s="188"/>
      <c r="H102" s="105"/>
      <c r="I102" s="105" t="s">
        <v>79</v>
      </c>
      <c r="J102" s="104"/>
      <c r="K102" s="103">
        <f>SUM(K103:K109)</f>
        <v>0</v>
      </c>
      <c r="L102" s="103">
        <f>SUM(L103:L109)</f>
        <v>0</v>
      </c>
      <c r="M102" s="158">
        <f>SUM(M103:M109)</f>
        <v>0</v>
      </c>
      <c r="N102" s="158">
        <f>SUM(N103:N109)</f>
        <v>0</v>
      </c>
      <c r="O102" s="110"/>
      <c r="V102" s="86"/>
      <c r="W102" s="307"/>
    </row>
    <row r="103" spans="1:29" x14ac:dyDescent="0.2">
      <c r="A103" s="12">
        <v>1700</v>
      </c>
      <c r="B103" s="9" t="s">
        <v>471</v>
      </c>
      <c r="C103" s="18"/>
      <c r="D103" s="23"/>
      <c r="E103" s="9"/>
      <c r="F103" s="24"/>
      <c r="H103" s="5"/>
      <c r="I103" s="5"/>
      <c r="J103" s="96"/>
      <c r="K103" s="95"/>
      <c r="L103" s="95"/>
      <c r="M103" s="92">
        <f t="shared" ref="M103:M108" si="3">K103+L103</f>
        <v>0</v>
      </c>
      <c r="N103" s="95"/>
      <c r="V103" s="86"/>
      <c r="W103" s="307"/>
      <c r="X103" s="529"/>
    </row>
    <row r="104" spans="1:29" x14ac:dyDescent="0.2">
      <c r="A104" s="12">
        <f>A103+1</f>
        <v>1701</v>
      </c>
      <c r="B104" s="9" t="s">
        <v>470</v>
      </c>
      <c r="C104" s="18"/>
      <c r="D104" s="23"/>
      <c r="E104" s="9"/>
      <c r="H104" s="5"/>
      <c r="I104" s="5"/>
      <c r="J104" s="96"/>
      <c r="K104" s="95"/>
      <c r="L104" s="95"/>
      <c r="M104" s="92">
        <f t="shared" si="3"/>
        <v>0</v>
      </c>
      <c r="N104" s="95"/>
      <c r="X104" s="529"/>
      <c r="Z104" s="7"/>
    </row>
    <row r="105" spans="1:29" x14ac:dyDescent="0.2">
      <c r="A105" s="12">
        <f>A104+1</f>
        <v>1702</v>
      </c>
      <c r="B105" s="9" t="s">
        <v>469</v>
      </c>
      <c r="C105" s="18"/>
      <c r="D105" s="23"/>
      <c r="E105" s="39"/>
      <c r="H105" s="5"/>
      <c r="I105" s="5"/>
      <c r="J105" s="96"/>
      <c r="K105" s="95"/>
      <c r="L105" s="95"/>
      <c r="M105" s="92">
        <f t="shared" si="3"/>
        <v>0</v>
      </c>
      <c r="N105" s="95"/>
      <c r="X105" s="506" t="s">
        <v>545</v>
      </c>
      <c r="Y105" s="525"/>
      <c r="Z105" s="530"/>
      <c r="AA105" s="190"/>
      <c r="AB105" s="190"/>
      <c r="AC105" s="510"/>
    </row>
    <row r="106" spans="1:29" x14ac:dyDescent="0.2">
      <c r="A106" s="12">
        <f>A105+1</f>
        <v>1703</v>
      </c>
      <c r="B106" s="9" t="s">
        <v>468</v>
      </c>
      <c r="C106" s="18"/>
      <c r="D106" s="23"/>
      <c r="E106" s="18"/>
      <c r="H106" s="5"/>
      <c r="I106" s="5"/>
      <c r="J106" s="96"/>
      <c r="K106" s="95"/>
      <c r="L106" s="95"/>
      <c r="M106" s="92">
        <f t="shared" si="3"/>
        <v>0</v>
      </c>
      <c r="N106" s="95"/>
      <c r="X106" s="506" t="s">
        <v>546</v>
      </c>
      <c r="Y106" s="525"/>
      <c r="Z106" s="510"/>
      <c r="AA106" s="190"/>
      <c r="AB106" s="190"/>
      <c r="AC106" s="510"/>
    </row>
    <row r="107" spans="1:29" x14ac:dyDescent="0.2">
      <c r="A107" s="12">
        <f>A106+1</f>
        <v>1704</v>
      </c>
      <c r="B107" s="9" t="s">
        <v>467</v>
      </c>
      <c r="C107" s="18"/>
      <c r="D107" s="23"/>
      <c r="E107" s="367">
        <v>0</v>
      </c>
      <c r="F107" s="97" t="s">
        <v>466</v>
      </c>
      <c r="G107" s="366">
        <v>0</v>
      </c>
      <c r="H107" s="5" t="s">
        <v>465</v>
      </c>
      <c r="I107" s="5"/>
      <c r="J107" s="96"/>
      <c r="K107" s="95"/>
      <c r="L107" s="254">
        <f>E107*G107</f>
        <v>0</v>
      </c>
      <c r="M107" s="92">
        <f t="shared" si="3"/>
        <v>0</v>
      </c>
      <c r="N107" s="95"/>
      <c r="X107" s="506" t="s">
        <v>547</v>
      </c>
      <c r="Y107" s="525"/>
      <c r="Z107" s="510"/>
      <c r="AA107" s="190"/>
      <c r="AB107" s="190"/>
      <c r="AC107" s="510"/>
    </row>
    <row r="108" spans="1:29" x14ac:dyDescent="0.2">
      <c r="A108" s="12">
        <f>A107+1</f>
        <v>1705</v>
      </c>
      <c r="C108" s="18"/>
      <c r="D108" s="23"/>
      <c r="E108" s="18"/>
      <c r="F108" s="97"/>
      <c r="G108" s="281"/>
      <c r="H108" s="5"/>
      <c r="I108" s="5"/>
      <c r="J108" s="96"/>
      <c r="K108" s="95"/>
      <c r="L108" s="95"/>
      <c r="M108" s="92">
        <f t="shared" si="3"/>
        <v>0</v>
      </c>
      <c r="N108" s="95"/>
      <c r="X108" s="498"/>
    </row>
    <row r="109" spans="1:29" x14ac:dyDescent="0.2">
      <c r="A109" s="107"/>
      <c r="B109" s="72"/>
      <c r="C109" s="18"/>
      <c r="D109" s="23"/>
      <c r="E109" s="18"/>
      <c r="H109" s="5"/>
      <c r="I109" s="5"/>
      <c r="J109" s="94"/>
      <c r="K109" s="93"/>
      <c r="L109" s="93"/>
      <c r="M109" s="92"/>
      <c r="N109" s="92"/>
      <c r="X109" s="498"/>
    </row>
    <row r="110" spans="1:29" ht="17" thickBot="1" x14ac:dyDescent="0.25">
      <c r="A110" s="107"/>
      <c r="B110" s="72"/>
      <c r="C110" s="267"/>
      <c r="D110" s="365"/>
      <c r="E110" s="364"/>
      <c r="F110" s="90"/>
      <c r="G110" s="90"/>
      <c r="H110" s="274"/>
      <c r="I110" s="274" t="s">
        <v>464</v>
      </c>
      <c r="J110" s="363"/>
      <c r="K110" s="213">
        <f>K62+K71+K77+K83+K89+K97+K102</f>
        <v>0</v>
      </c>
      <c r="L110" s="213">
        <f>L62+L71+L77+L83+L89+L97+L102</f>
        <v>0</v>
      </c>
      <c r="M110" s="213">
        <f>M62+M71+M77+M83+M89+M97+M102</f>
        <v>0</v>
      </c>
      <c r="N110" s="213">
        <f>N62+N71+N77+N83+N89+N97+N102</f>
        <v>0</v>
      </c>
      <c r="Q110" s="101"/>
      <c r="R110" s="101"/>
      <c r="S110" s="101"/>
      <c r="T110" s="101"/>
      <c r="U110" s="101"/>
      <c r="V110" s="187"/>
      <c r="W110" s="415"/>
      <c r="X110" s="531" t="s">
        <v>548</v>
      </c>
      <c r="Y110" s="532"/>
      <c r="Z110" s="533"/>
      <c r="AA110" s="534"/>
      <c r="AB110" s="534"/>
      <c r="AC110" s="533"/>
    </row>
    <row r="111" spans="1:29" ht="17" thickBot="1" x14ac:dyDescent="0.25">
      <c r="A111" s="212"/>
      <c r="B111" s="211"/>
      <c r="C111" s="209"/>
      <c r="D111" s="210"/>
      <c r="E111" s="209"/>
      <c r="F111" s="147"/>
      <c r="G111" s="147"/>
      <c r="H111" s="208"/>
      <c r="I111" s="208"/>
      <c r="J111" s="310"/>
      <c r="K111" s="362"/>
      <c r="L111" s="362"/>
      <c r="M111" s="139"/>
      <c r="N111" s="362"/>
      <c r="Q111" s="101"/>
      <c r="R111" s="101"/>
      <c r="S111" s="101"/>
      <c r="T111" s="101"/>
      <c r="U111" s="101"/>
      <c r="V111" s="187"/>
      <c r="W111" s="415"/>
      <c r="X111" s="531"/>
      <c r="Y111" s="532"/>
      <c r="Z111" s="533"/>
      <c r="AA111" s="534"/>
      <c r="AB111" s="534"/>
      <c r="AC111" s="533"/>
    </row>
    <row r="112" spans="1:29" x14ac:dyDescent="0.2">
      <c r="C112" s="18"/>
      <c r="D112" s="23"/>
      <c r="E112" s="18"/>
      <c r="I112" s="308"/>
      <c r="J112" s="361"/>
      <c r="K112" s="360"/>
      <c r="L112" s="360"/>
      <c r="M112" s="308"/>
      <c r="N112" s="308"/>
      <c r="P112" s="282"/>
      <c r="Q112" s="359"/>
      <c r="R112" s="121"/>
      <c r="S112" s="535"/>
      <c r="T112" s="9"/>
      <c r="U112" s="9"/>
      <c r="V112" s="9"/>
      <c r="W112" s="97"/>
      <c r="X112" s="536" t="s">
        <v>549</v>
      </c>
      <c r="Y112" s="537"/>
      <c r="Z112" s="537"/>
      <c r="AA112" s="538"/>
      <c r="AB112" s="538"/>
      <c r="AC112" s="537"/>
    </row>
    <row r="113" spans="1:29" ht="40" x14ac:dyDescent="0.2">
      <c r="A113" s="107" t="s">
        <v>463</v>
      </c>
      <c r="B113" s="72" t="s">
        <v>462</v>
      </c>
      <c r="C113" s="39"/>
      <c r="D113" s="23"/>
      <c r="E113" s="18"/>
      <c r="G113" s="334"/>
      <c r="H113" s="9"/>
      <c r="I113" s="9"/>
      <c r="J113" s="135"/>
      <c r="K113" s="134" t="s">
        <v>38</v>
      </c>
      <c r="L113" s="133" t="s">
        <v>37</v>
      </c>
      <c r="M113" s="132" t="s">
        <v>36</v>
      </c>
      <c r="N113" s="131" t="s">
        <v>520</v>
      </c>
      <c r="P113" s="282"/>
      <c r="Q113" s="334"/>
      <c r="R113" s="334"/>
      <c r="S113" s="72"/>
      <c r="T113" s="9"/>
      <c r="U113" s="9"/>
      <c r="V113" s="9"/>
      <c r="W113" s="97"/>
      <c r="X113" s="539" t="s">
        <v>550</v>
      </c>
      <c r="Y113" s="510"/>
      <c r="Z113" s="510"/>
      <c r="AA113" s="190"/>
      <c r="AB113" s="190"/>
      <c r="AC113" s="510"/>
    </row>
    <row r="114" spans="1:29" x14ac:dyDescent="0.2">
      <c r="A114" s="9"/>
      <c r="B114" s="355" t="s">
        <v>461</v>
      </c>
      <c r="C114" s="49"/>
      <c r="D114" s="82"/>
      <c r="E114" s="49"/>
      <c r="F114" s="48"/>
      <c r="G114" s="82"/>
      <c r="H114" s="105"/>
      <c r="I114" s="105" t="s">
        <v>79</v>
      </c>
      <c r="J114" s="243"/>
      <c r="K114" s="149">
        <f>SUM(K115:K119)</f>
        <v>0</v>
      </c>
      <c r="L114" s="149">
        <f>SUM(L115:L119)</f>
        <v>0</v>
      </c>
      <c r="M114" s="255">
        <f>SUM(M115:M119)</f>
        <v>0</v>
      </c>
      <c r="N114" s="255">
        <f>SUM(N115:N119)</f>
        <v>0</v>
      </c>
      <c r="O114" s="110"/>
      <c r="P114" s="282"/>
      <c r="Q114" s="359"/>
      <c r="R114" s="121"/>
      <c r="S114" s="535"/>
      <c r="T114" s="9"/>
      <c r="U114" s="9"/>
      <c r="V114" s="540"/>
      <c r="W114" s="97"/>
      <c r="X114" s="541" t="s">
        <v>551</v>
      </c>
      <c r="Y114" s="526"/>
      <c r="Z114" s="242"/>
      <c r="AA114" s="527"/>
      <c r="AB114" s="527"/>
      <c r="AC114" s="242"/>
    </row>
    <row r="115" spans="1:29" x14ac:dyDescent="0.2">
      <c r="A115" s="9"/>
      <c r="C115" s="9"/>
      <c r="D115" s="9"/>
      <c r="E115" s="9"/>
      <c r="G115" s="9"/>
      <c r="H115" s="9"/>
      <c r="I115" s="9"/>
      <c r="J115" s="9"/>
      <c r="K115" s="95"/>
      <c r="L115" s="95"/>
      <c r="M115" s="92"/>
      <c r="N115" s="92"/>
      <c r="O115" s="9"/>
      <c r="P115" s="292" t="s">
        <v>354</v>
      </c>
      <c r="Q115" s="291" t="s">
        <v>353</v>
      </c>
      <c r="R115" s="542" t="s">
        <v>552</v>
      </c>
      <c r="S115" s="543" t="s">
        <v>553</v>
      </c>
      <c r="T115" s="544" t="s">
        <v>554</v>
      </c>
      <c r="U115" s="545" t="s">
        <v>555</v>
      </c>
      <c r="V115" s="546" t="s">
        <v>556</v>
      </c>
      <c r="W115" s="547" t="s">
        <v>557</v>
      </c>
      <c r="X115" s="548" t="s">
        <v>558</v>
      </c>
      <c r="Y115" s="549"/>
      <c r="Z115" s="550"/>
      <c r="AA115" s="551"/>
      <c r="AB115" s="551"/>
      <c r="AC115" s="550"/>
    </row>
    <row r="116" spans="1:29" x14ac:dyDescent="0.2">
      <c r="A116" s="12">
        <v>2100</v>
      </c>
      <c r="B116" s="9" t="s">
        <v>460</v>
      </c>
      <c r="C116" s="121"/>
      <c r="D116" s="75"/>
      <c r="E116" s="121"/>
      <c r="F116" s="7"/>
      <c r="G116" s="97"/>
      <c r="H116" s="14"/>
      <c r="I116" s="358"/>
      <c r="J116" s="96"/>
      <c r="K116" s="95"/>
      <c r="L116" s="95"/>
      <c r="M116" s="92">
        <f>K116+L116</f>
        <v>0</v>
      </c>
      <c r="N116" s="92"/>
      <c r="O116" s="357" t="s">
        <v>361</v>
      </c>
      <c r="P116" s="356"/>
      <c r="Q116" s="1">
        <f>$X$121</f>
        <v>0</v>
      </c>
      <c r="R116" s="1">
        <f>$X$122</f>
        <v>0</v>
      </c>
      <c r="S116" s="1">
        <f>$X$123</f>
        <v>0</v>
      </c>
      <c r="T116" s="1">
        <f>$X$124</f>
        <v>0</v>
      </c>
      <c r="V116" s="7">
        <v>0</v>
      </c>
      <c r="W116" s="164">
        <f>U116*V116</f>
        <v>0</v>
      </c>
      <c r="X116" s="552" t="s">
        <v>559</v>
      </c>
      <c r="Y116" s="553"/>
      <c r="Z116" s="554"/>
      <c r="AA116" s="553"/>
      <c r="AB116" s="553"/>
      <c r="AC116" s="554"/>
    </row>
    <row r="117" spans="1:29" x14ac:dyDescent="0.2">
      <c r="A117" s="12">
        <f>A116+1</f>
        <v>2101</v>
      </c>
      <c r="B117" s="9" t="s">
        <v>459</v>
      </c>
      <c r="C117" s="18"/>
      <c r="D117" s="23"/>
      <c r="E117" s="18"/>
      <c r="F117" s="240"/>
      <c r="G117" s="97"/>
      <c r="H117" s="14"/>
      <c r="I117" s="358"/>
      <c r="J117" s="96"/>
      <c r="K117" s="95"/>
      <c r="L117" s="95"/>
      <c r="M117" s="92">
        <f>K117+L117</f>
        <v>0</v>
      </c>
      <c r="N117" s="92"/>
      <c r="O117" s="357" t="s">
        <v>361</v>
      </c>
      <c r="P117" s="356"/>
      <c r="W117" s="164">
        <f>U117*V117</f>
        <v>0</v>
      </c>
      <c r="X117" s="555" t="s">
        <v>560</v>
      </c>
      <c r="Y117" s="532"/>
      <c r="Z117" s="533"/>
      <c r="AA117" s="534"/>
      <c r="AB117" s="534"/>
      <c r="AC117" s="533"/>
    </row>
    <row r="118" spans="1:29" x14ac:dyDescent="0.2">
      <c r="A118" s="12">
        <f>A117+1</f>
        <v>2102</v>
      </c>
      <c r="C118" s="18"/>
      <c r="D118" s="23"/>
      <c r="E118" s="18"/>
      <c r="F118" s="7"/>
      <c r="G118" s="97"/>
      <c r="H118" s="14"/>
      <c r="I118" s="4"/>
      <c r="J118" s="96"/>
      <c r="K118" s="95"/>
      <c r="L118" s="95"/>
      <c r="M118" s="92">
        <f>K118+L118</f>
        <v>0</v>
      </c>
      <c r="N118" s="92"/>
      <c r="O118" s="357" t="s">
        <v>361</v>
      </c>
      <c r="P118" s="356"/>
      <c r="W118" s="164">
        <f>U118*V118</f>
        <v>0</v>
      </c>
      <c r="X118" s="556" t="s">
        <v>561</v>
      </c>
      <c r="Y118" s="9"/>
      <c r="AA118" s="9"/>
      <c r="AB118" s="9"/>
    </row>
    <row r="119" spans="1:29" x14ac:dyDescent="0.2">
      <c r="A119" s="9"/>
      <c r="C119" s="9"/>
      <c r="D119" s="9"/>
      <c r="E119" s="9"/>
      <c r="G119" s="9"/>
      <c r="H119" s="9"/>
      <c r="I119" s="9"/>
      <c r="J119" s="9"/>
      <c r="K119" s="95"/>
      <c r="L119" s="95"/>
      <c r="M119" s="92"/>
      <c r="N119" s="95"/>
      <c r="O119" s="9"/>
      <c r="P119" s="332"/>
      <c r="X119" s="557" t="s">
        <v>562</v>
      </c>
      <c r="Y119" s="525"/>
      <c r="Z119" s="510"/>
      <c r="AA119" s="190"/>
      <c r="AB119" s="190"/>
      <c r="AC119" s="510"/>
    </row>
    <row r="120" spans="1:29" x14ac:dyDescent="0.2">
      <c r="A120" s="9"/>
      <c r="B120" s="355" t="s">
        <v>458</v>
      </c>
      <c r="C120" s="49"/>
      <c r="D120" s="82"/>
      <c r="E120" s="49"/>
      <c r="F120" s="48"/>
      <c r="G120" s="82"/>
      <c r="H120" s="105"/>
      <c r="I120" s="105" t="s">
        <v>79</v>
      </c>
      <c r="J120" s="243"/>
      <c r="K120" s="149">
        <f>SUM(K121:K124)</f>
        <v>0</v>
      </c>
      <c r="L120" s="149">
        <f>SUM(L121:L124)</f>
        <v>0</v>
      </c>
      <c r="M120" s="255">
        <f>SUM(M121:M124)</f>
        <v>0</v>
      </c>
      <c r="N120" s="296">
        <f>SUM(N121:N124)</f>
        <v>0</v>
      </c>
      <c r="O120" s="110"/>
      <c r="P120" s="282"/>
      <c r="X120" s="498"/>
    </row>
    <row r="121" spans="1:29" x14ac:dyDescent="0.2">
      <c r="A121" s="107"/>
      <c r="B121" s="72"/>
      <c r="C121" s="121" t="s">
        <v>378</v>
      </c>
      <c r="D121" s="75" t="s">
        <v>377</v>
      </c>
      <c r="E121" s="121" t="s">
        <v>376</v>
      </c>
      <c r="F121" s="317"/>
      <c r="G121" s="23" t="s">
        <v>412</v>
      </c>
      <c r="H121" s="17"/>
      <c r="I121" s="17"/>
      <c r="J121" s="115"/>
      <c r="K121" s="114"/>
      <c r="L121" s="114"/>
      <c r="M121" s="288" t="s">
        <v>355</v>
      </c>
      <c r="N121" s="354"/>
      <c r="P121" s="292" t="s">
        <v>354</v>
      </c>
      <c r="Q121" s="291" t="s">
        <v>353</v>
      </c>
      <c r="R121" s="542" t="s">
        <v>552</v>
      </c>
      <c r="S121" s="543" t="s">
        <v>553</v>
      </c>
      <c r="T121" s="544" t="s">
        <v>554</v>
      </c>
      <c r="U121" s="545" t="s">
        <v>555</v>
      </c>
      <c r="V121" s="546" t="s">
        <v>556</v>
      </c>
      <c r="W121" s="547" t="s">
        <v>557</v>
      </c>
      <c r="X121" s="558"/>
      <c r="Y121" s="537" t="s">
        <v>563</v>
      </c>
      <c r="Z121" s="537"/>
      <c r="AA121" s="538"/>
      <c r="AB121" s="538"/>
      <c r="AC121" s="537"/>
    </row>
    <row r="122" spans="1:29" x14ac:dyDescent="0.2">
      <c r="A122" s="12">
        <v>2200</v>
      </c>
      <c r="B122" s="9" t="s">
        <v>457</v>
      </c>
      <c r="C122" s="156">
        <v>0</v>
      </c>
      <c r="D122" s="156">
        <f>G19</f>
        <v>0</v>
      </c>
      <c r="E122" s="2">
        <v>0</v>
      </c>
      <c r="F122" s="317" t="s">
        <v>456</v>
      </c>
      <c r="G122" s="2">
        <f>C122+D122+E122</f>
        <v>0</v>
      </c>
      <c r="H122" s="14"/>
      <c r="I122" s="15" t="s">
        <v>455</v>
      </c>
      <c r="J122" s="96"/>
      <c r="K122" s="95"/>
      <c r="L122" s="95">
        <v>0</v>
      </c>
      <c r="M122" s="92">
        <f>K122+L122</f>
        <v>0</v>
      </c>
      <c r="N122" s="92"/>
      <c r="O122" s="3" t="s">
        <v>361</v>
      </c>
      <c r="P122" s="282"/>
      <c r="Q122" s="1">
        <f>$X$121</f>
        <v>0</v>
      </c>
      <c r="R122" s="1">
        <f>$X$122</f>
        <v>0</v>
      </c>
      <c r="S122" s="1">
        <f>$X$123</f>
        <v>0</v>
      </c>
      <c r="T122" s="1">
        <f>$X$124</f>
        <v>0</v>
      </c>
      <c r="U122" s="1">
        <v>0</v>
      </c>
      <c r="V122" s="7">
        <v>0</v>
      </c>
      <c r="W122" s="164">
        <f>U122*V122</f>
        <v>0</v>
      </c>
      <c r="X122" s="559"/>
      <c r="Y122" s="510" t="s">
        <v>564</v>
      </c>
      <c r="Z122" s="510"/>
      <c r="AA122" s="190"/>
      <c r="AB122" s="190"/>
      <c r="AC122" s="510"/>
    </row>
    <row r="123" spans="1:29" x14ac:dyDescent="0.2">
      <c r="C123" s="18"/>
      <c r="D123" s="23"/>
      <c r="E123" s="18"/>
      <c r="F123" s="240"/>
      <c r="G123" s="18"/>
      <c r="H123" s="15"/>
      <c r="I123" s="119"/>
      <c r="J123" s="119"/>
      <c r="K123" s="29"/>
      <c r="L123" s="29"/>
      <c r="M123" s="95"/>
      <c r="N123" s="92"/>
      <c r="P123" s="282"/>
      <c r="X123" s="560"/>
      <c r="Y123" s="242" t="s">
        <v>565</v>
      </c>
      <c r="Z123" s="242"/>
      <c r="AA123" s="527"/>
      <c r="AB123" s="527"/>
      <c r="AC123" s="242"/>
    </row>
    <row r="124" spans="1:29" x14ac:dyDescent="0.2">
      <c r="C124" s="18"/>
      <c r="D124" s="23"/>
      <c r="E124" s="18"/>
      <c r="F124" s="240"/>
      <c r="G124" s="18"/>
      <c r="H124" s="15"/>
      <c r="I124" s="119"/>
      <c r="J124" s="119"/>
      <c r="K124" s="321"/>
      <c r="L124" s="321"/>
      <c r="M124" s="108"/>
      <c r="N124" s="108"/>
      <c r="P124" s="282"/>
      <c r="X124" s="561"/>
      <c r="Y124" s="562" t="s">
        <v>566</v>
      </c>
      <c r="Z124" s="563"/>
      <c r="AA124" s="562"/>
      <c r="AB124" s="562"/>
      <c r="AC124" s="563"/>
    </row>
    <row r="125" spans="1:29" x14ac:dyDescent="0.2">
      <c r="B125" s="106" t="s">
        <v>454</v>
      </c>
      <c r="C125" s="83"/>
      <c r="D125" s="153"/>
      <c r="E125" s="83"/>
      <c r="F125" s="320"/>
      <c r="G125" s="83"/>
      <c r="H125" s="105"/>
      <c r="I125" s="105" t="s">
        <v>79</v>
      </c>
      <c r="J125" s="243"/>
      <c r="K125" s="149">
        <f>SUM(K126:K139)</f>
        <v>0</v>
      </c>
      <c r="L125" s="149">
        <f>SUM(L126:L139)</f>
        <v>0</v>
      </c>
      <c r="M125" s="296">
        <f>SUM(M126:M139)</f>
        <v>0</v>
      </c>
      <c r="N125" s="296">
        <f>SUM(N126:N139)</f>
        <v>0</v>
      </c>
      <c r="P125" s="282"/>
      <c r="X125" s="564" t="s">
        <v>567</v>
      </c>
      <c r="Y125" s="9"/>
      <c r="AA125" s="9"/>
      <c r="AB125" s="9"/>
    </row>
    <row r="126" spans="1:29" ht="29" x14ac:dyDescent="0.2">
      <c r="C126" s="353" t="s">
        <v>378</v>
      </c>
      <c r="D126" s="352" t="s">
        <v>377</v>
      </c>
      <c r="E126" s="351" t="s">
        <v>376</v>
      </c>
      <c r="F126" s="7"/>
      <c r="G126" s="220" t="s">
        <v>412</v>
      </c>
      <c r="H126" s="350" t="s">
        <v>375</v>
      </c>
      <c r="I126" s="319" t="s">
        <v>374</v>
      </c>
      <c r="J126" s="115"/>
      <c r="K126" s="114"/>
      <c r="L126" s="114"/>
      <c r="M126" s="288" t="s">
        <v>355</v>
      </c>
      <c r="N126" s="288"/>
      <c r="P126" s="292" t="s">
        <v>354</v>
      </c>
      <c r="Q126" s="291" t="s">
        <v>353</v>
      </c>
      <c r="R126" s="542" t="s">
        <v>552</v>
      </c>
      <c r="S126" s="543" t="s">
        <v>553</v>
      </c>
      <c r="T126" s="544" t="s">
        <v>554</v>
      </c>
      <c r="U126" s="545" t="s">
        <v>555</v>
      </c>
      <c r="V126" s="546" t="s">
        <v>556</v>
      </c>
      <c r="W126" s="547" t="s">
        <v>557</v>
      </c>
      <c r="X126" s="565" t="s">
        <v>568</v>
      </c>
    </row>
    <row r="127" spans="1:29" x14ac:dyDescent="0.2">
      <c r="A127" s="12">
        <v>2310</v>
      </c>
      <c r="B127" s="9" t="s">
        <v>453</v>
      </c>
      <c r="C127" s="349">
        <v>0</v>
      </c>
      <c r="D127" s="348">
        <f>$G$19</f>
        <v>0</v>
      </c>
      <c r="E127" s="347">
        <v>0</v>
      </c>
      <c r="F127" s="317"/>
      <c r="G127" s="156">
        <f>C127+D127+E127</f>
        <v>0</v>
      </c>
      <c r="H127" s="346">
        <v>0</v>
      </c>
      <c r="I127" s="4">
        <f t="shared" ref="I127:I135" si="4">ROUND(($H127*108.33%)*2,1)/2</f>
        <v>0</v>
      </c>
      <c r="J127" s="96"/>
      <c r="K127" s="95"/>
      <c r="L127" s="95">
        <f t="shared" ref="L127:L135" si="5">ROUND((G127*I127)*2,1)/2</f>
        <v>0</v>
      </c>
      <c r="M127" s="92">
        <f t="shared" ref="M127:M135" si="6">K127+L127</f>
        <v>0</v>
      </c>
      <c r="N127" s="92"/>
      <c r="P127" s="282"/>
      <c r="Q127" s="345">
        <f>$X$121</f>
        <v>0</v>
      </c>
      <c r="R127" s="566">
        <f>$X$122</f>
        <v>0</v>
      </c>
      <c r="S127" s="567">
        <f>$X$123</f>
        <v>0</v>
      </c>
      <c r="T127" s="568">
        <f>$X$124</f>
        <v>0</v>
      </c>
      <c r="U127" s="1">
        <v>0</v>
      </c>
      <c r="V127" s="7">
        <v>0</v>
      </c>
      <c r="W127" s="164">
        <f t="shared" ref="W127:W134" si="7">U127*V127</f>
        <v>0</v>
      </c>
      <c r="X127" s="569" t="s">
        <v>569</v>
      </c>
    </row>
    <row r="128" spans="1:29" x14ac:dyDescent="0.2">
      <c r="A128" s="12">
        <f t="shared" ref="A128:A134" si="8">A127+1</f>
        <v>2311</v>
      </c>
      <c r="B128" s="9" t="s">
        <v>452</v>
      </c>
      <c r="C128" s="156">
        <v>0</v>
      </c>
      <c r="D128" s="156">
        <f>$G$19</f>
        <v>0</v>
      </c>
      <c r="E128" s="156">
        <v>0</v>
      </c>
      <c r="F128" s="240"/>
      <c r="G128" s="156">
        <f>C128+D128+E128</f>
        <v>0</v>
      </c>
      <c r="H128" s="14">
        <v>0</v>
      </c>
      <c r="I128" s="4">
        <f t="shared" si="4"/>
        <v>0</v>
      </c>
      <c r="J128" s="96"/>
      <c r="K128" s="95"/>
      <c r="L128" s="95">
        <f t="shared" si="5"/>
        <v>0</v>
      </c>
      <c r="M128" s="92">
        <f t="shared" si="6"/>
        <v>0</v>
      </c>
      <c r="N128" s="92"/>
      <c r="P128" s="282"/>
      <c r="W128" s="164">
        <f t="shared" si="7"/>
        <v>0</v>
      </c>
      <c r="X128" s="569"/>
    </row>
    <row r="129" spans="1:29" x14ac:dyDescent="0.2">
      <c r="A129" s="12">
        <f t="shared" si="8"/>
        <v>2312</v>
      </c>
      <c r="B129" s="9" t="s">
        <v>451</v>
      </c>
      <c r="C129" s="156">
        <v>0</v>
      </c>
      <c r="D129" s="156">
        <f>$G$19</f>
        <v>0</v>
      </c>
      <c r="E129" s="156">
        <v>0</v>
      </c>
      <c r="F129" s="317"/>
      <c r="G129" s="156">
        <f>C129+D129+E129</f>
        <v>0</v>
      </c>
      <c r="H129" s="14">
        <v>0</v>
      </c>
      <c r="I129" s="4">
        <f t="shared" si="4"/>
        <v>0</v>
      </c>
      <c r="J129" s="96"/>
      <c r="K129" s="95"/>
      <c r="L129" s="95">
        <f t="shared" si="5"/>
        <v>0</v>
      </c>
      <c r="M129" s="92">
        <f t="shared" si="6"/>
        <v>0</v>
      </c>
      <c r="N129" s="92"/>
      <c r="O129" s="3" t="s">
        <v>361</v>
      </c>
      <c r="P129" s="282"/>
      <c r="W129" s="164">
        <f t="shared" si="7"/>
        <v>0</v>
      </c>
      <c r="X129" s="570" t="s">
        <v>570</v>
      </c>
      <c r="Y129" s="571"/>
      <c r="Z129" s="537"/>
      <c r="AA129" s="538"/>
      <c r="AB129" s="538"/>
      <c r="AC129" s="537"/>
    </row>
    <row r="130" spans="1:29" x14ac:dyDescent="0.2">
      <c r="A130" s="12">
        <f t="shared" si="8"/>
        <v>2313</v>
      </c>
      <c r="B130" s="9" t="s">
        <v>450</v>
      </c>
      <c r="C130" s="156"/>
      <c r="D130" s="156"/>
      <c r="E130" s="156"/>
      <c r="F130" s="276" t="s">
        <v>449</v>
      </c>
      <c r="G130" s="2">
        <v>0</v>
      </c>
      <c r="H130" s="14">
        <v>0</v>
      </c>
      <c r="I130" s="4">
        <f t="shared" si="4"/>
        <v>0</v>
      </c>
      <c r="J130" s="96"/>
      <c r="K130" s="95"/>
      <c r="L130" s="95">
        <f t="shared" si="5"/>
        <v>0</v>
      </c>
      <c r="M130" s="92">
        <f t="shared" si="6"/>
        <v>0</v>
      </c>
      <c r="N130" s="92"/>
      <c r="O130" s="3" t="s">
        <v>361</v>
      </c>
      <c r="P130" s="282"/>
      <c r="W130" s="164">
        <f t="shared" si="7"/>
        <v>0</v>
      </c>
      <c r="X130" s="572" t="s">
        <v>571</v>
      </c>
      <c r="Y130" s="526"/>
      <c r="Z130" s="242"/>
      <c r="AA130" s="527"/>
      <c r="AB130" s="527"/>
      <c r="AC130" s="242"/>
    </row>
    <row r="131" spans="1:29" x14ac:dyDescent="0.2">
      <c r="A131" s="12">
        <f t="shared" si="8"/>
        <v>2314</v>
      </c>
      <c r="B131" s="9" t="s">
        <v>448</v>
      </c>
      <c r="C131" s="156">
        <v>0</v>
      </c>
      <c r="D131" s="156">
        <f>$G$19</f>
        <v>0</v>
      </c>
      <c r="E131" s="156">
        <v>0</v>
      </c>
      <c r="F131" s="317"/>
      <c r="G131" s="156">
        <f>D131+C131+E131</f>
        <v>0</v>
      </c>
      <c r="H131" s="14">
        <v>0</v>
      </c>
      <c r="I131" s="4">
        <f t="shared" si="4"/>
        <v>0</v>
      </c>
      <c r="J131" s="96"/>
      <c r="K131" s="95"/>
      <c r="L131" s="95">
        <f t="shared" si="5"/>
        <v>0</v>
      </c>
      <c r="M131" s="92">
        <f t="shared" si="6"/>
        <v>0</v>
      </c>
      <c r="N131" s="92"/>
      <c r="P131" s="282"/>
      <c r="W131" s="164">
        <f t="shared" si="7"/>
        <v>0</v>
      </c>
      <c r="X131" s="573" t="s">
        <v>572</v>
      </c>
      <c r="Y131" s="574"/>
      <c r="Z131" s="563"/>
      <c r="AA131" s="562"/>
      <c r="AB131" s="562"/>
      <c r="AC131" s="563"/>
    </row>
    <row r="132" spans="1:29" x14ac:dyDescent="0.2">
      <c r="A132" s="12">
        <f t="shared" si="8"/>
        <v>2315</v>
      </c>
      <c r="B132" s="9" t="s">
        <v>447</v>
      </c>
      <c r="C132" s="156"/>
      <c r="D132" s="156"/>
      <c r="E132" s="156">
        <v>0</v>
      </c>
      <c r="F132" s="317"/>
      <c r="G132" s="156">
        <f>D132+C132+E132</f>
        <v>0</v>
      </c>
      <c r="H132" s="14">
        <v>0</v>
      </c>
      <c r="I132" s="4">
        <f t="shared" si="4"/>
        <v>0</v>
      </c>
      <c r="J132" s="96"/>
      <c r="K132" s="95"/>
      <c r="L132" s="95">
        <f t="shared" si="5"/>
        <v>0</v>
      </c>
      <c r="M132" s="92">
        <f t="shared" si="6"/>
        <v>0</v>
      </c>
      <c r="N132" s="92"/>
      <c r="O132" s="3" t="s">
        <v>361</v>
      </c>
      <c r="P132" s="282"/>
      <c r="W132" s="164">
        <f t="shared" si="7"/>
        <v>0</v>
      </c>
      <c r="X132" s="575" t="s">
        <v>573</v>
      </c>
      <c r="Y132" s="576"/>
      <c r="Z132" s="577"/>
      <c r="AA132" s="578"/>
      <c r="AB132" s="578"/>
      <c r="AC132" s="577"/>
    </row>
    <row r="133" spans="1:29" x14ac:dyDescent="0.2">
      <c r="A133" s="12">
        <f t="shared" si="8"/>
        <v>2316</v>
      </c>
      <c r="B133" s="9" t="s">
        <v>383</v>
      </c>
      <c r="C133" s="156">
        <v>0</v>
      </c>
      <c r="D133" s="156">
        <f>$G$19</f>
        <v>0</v>
      </c>
      <c r="E133" s="156">
        <v>0</v>
      </c>
      <c r="F133" s="317"/>
      <c r="G133" s="156">
        <f>D133+C133+E133</f>
        <v>0</v>
      </c>
      <c r="H133" s="14">
        <v>0</v>
      </c>
      <c r="I133" s="4">
        <f t="shared" si="4"/>
        <v>0</v>
      </c>
      <c r="J133" s="96"/>
      <c r="K133" s="95"/>
      <c r="L133" s="95">
        <f t="shared" si="5"/>
        <v>0</v>
      </c>
      <c r="M133" s="92">
        <f t="shared" si="6"/>
        <v>0</v>
      </c>
      <c r="N133" s="92"/>
      <c r="O133" s="3" t="s">
        <v>361</v>
      </c>
      <c r="P133" s="282"/>
      <c r="W133" s="164">
        <f t="shared" si="7"/>
        <v>0</v>
      </c>
      <c r="X133" s="498"/>
    </row>
    <row r="134" spans="1:29" x14ac:dyDescent="0.2">
      <c r="A134" s="12">
        <f t="shared" si="8"/>
        <v>2317</v>
      </c>
      <c r="B134" s="221" t="s">
        <v>446</v>
      </c>
      <c r="C134" s="156">
        <v>0</v>
      </c>
      <c r="D134" s="156">
        <f>$G$19</f>
        <v>0</v>
      </c>
      <c r="E134" s="156">
        <v>0</v>
      </c>
      <c r="F134" s="317"/>
      <c r="G134" s="156">
        <f>D134+C134+E134</f>
        <v>0</v>
      </c>
      <c r="H134" s="14">
        <v>0</v>
      </c>
      <c r="I134" s="4">
        <f t="shared" si="4"/>
        <v>0</v>
      </c>
      <c r="J134" s="96"/>
      <c r="K134" s="95"/>
      <c r="L134" s="95">
        <f t="shared" si="5"/>
        <v>0</v>
      </c>
      <c r="M134" s="92">
        <f t="shared" si="6"/>
        <v>0</v>
      </c>
      <c r="N134" s="92"/>
      <c r="P134" s="282"/>
      <c r="W134" s="164">
        <f t="shared" si="7"/>
        <v>0</v>
      </c>
      <c r="X134" s="498"/>
    </row>
    <row r="135" spans="1:29" x14ac:dyDescent="0.2">
      <c r="A135" s="12">
        <v>2318</v>
      </c>
      <c r="B135" s="9" t="s">
        <v>445</v>
      </c>
      <c r="C135" s="156">
        <v>0</v>
      </c>
      <c r="D135" s="156">
        <f>$G$19</f>
        <v>0</v>
      </c>
      <c r="E135" s="156">
        <v>0</v>
      </c>
      <c r="F135" s="317"/>
      <c r="G135" s="156">
        <f>D135+C135+E135</f>
        <v>0</v>
      </c>
      <c r="H135" s="14">
        <v>0</v>
      </c>
      <c r="I135" s="4">
        <f t="shared" si="4"/>
        <v>0</v>
      </c>
      <c r="J135" s="96"/>
      <c r="K135" s="95"/>
      <c r="L135" s="95">
        <f t="shared" si="5"/>
        <v>0</v>
      </c>
      <c r="M135" s="92">
        <f t="shared" si="6"/>
        <v>0</v>
      </c>
      <c r="N135" s="92"/>
      <c r="P135" s="282"/>
      <c r="X135" s="498"/>
    </row>
    <row r="136" spans="1:29" x14ac:dyDescent="0.2">
      <c r="C136" s="2"/>
      <c r="D136" s="156"/>
      <c r="E136" s="2"/>
      <c r="F136" s="317"/>
      <c r="G136" s="156"/>
      <c r="H136" s="4"/>
      <c r="I136" s="14"/>
      <c r="J136" s="344"/>
      <c r="K136" s="114"/>
      <c r="L136" s="114"/>
      <c r="M136" s="92"/>
      <c r="N136" s="92"/>
      <c r="P136" s="282"/>
      <c r="X136" s="498"/>
    </row>
    <row r="137" spans="1:29" x14ac:dyDescent="0.2">
      <c r="A137" s="12">
        <v>2319</v>
      </c>
      <c r="B137" s="9" t="s">
        <v>372</v>
      </c>
      <c r="C137" s="343">
        <f>$G$22</f>
        <v>0</v>
      </c>
      <c r="D137" s="156" t="s">
        <v>4</v>
      </c>
      <c r="E137" s="2" t="s">
        <v>76</v>
      </c>
      <c r="F137" s="317">
        <f>SUM(L126:L136)-L129-L130-L132-L133</f>
        <v>0</v>
      </c>
      <c r="G137" s="166" t="s">
        <v>380</v>
      </c>
      <c r="H137" s="4"/>
      <c r="I137" s="327"/>
      <c r="J137" s="96"/>
      <c r="K137" s="95"/>
      <c r="L137" s="95">
        <f>ROUND((F137*C137%)*2,1)/2</f>
        <v>0</v>
      </c>
      <c r="M137" s="92">
        <f>K137+L137</f>
        <v>0</v>
      </c>
      <c r="N137" s="92"/>
      <c r="P137" s="282"/>
      <c r="X137" s="557" t="s">
        <v>574</v>
      </c>
      <c r="Y137" s="525"/>
      <c r="Z137" s="510"/>
      <c r="AA137" s="190"/>
      <c r="AB137" s="190"/>
      <c r="AC137" s="510"/>
    </row>
    <row r="138" spans="1:29" x14ac:dyDescent="0.2">
      <c r="B138" s="9" t="s">
        <v>371</v>
      </c>
      <c r="C138" s="343">
        <f>$G$22</f>
        <v>0</v>
      </c>
      <c r="D138" s="156" t="s">
        <v>4</v>
      </c>
      <c r="E138" s="2" t="s">
        <v>76</v>
      </c>
      <c r="F138" s="317">
        <f>SUM(K126:K136)-K129-K130-K132-K133</f>
        <v>0</v>
      </c>
      <c r="G138" s="166" t="s">
        <v>380</v>
      </c>
      <c r="H138" s="4"/>
      <c r="I138" s="327"/>
      <c r="J138" s="96"/>
      <c r="K138" s="95">
        <f>ROUND((F138*C138%)*2,1)/2</f>
        <v>0</v>
      </c>
      <c r="L138" s="95"/>
      <c r="M138" s="92">
        <f>K138+L138</f>
        <v>0</v>
      </c>
      <c r="N138" s="92"/>
      <c r="P138" s="282"/>
      <c r="X138" s="557"/>
      <c r="Y138" s="525"/>
      <c r="Z138" s="510"/>
      <c r="AA138" s="190"/>
      <c r="AB138" s="190"/>
      <c r="AC138" s="510"/>
    </row>
    <row r="139" spans="1:29" x14ac:dyDescent="0.2">
      <c r="B139" s="72"/>
      <c r="C139" s="121"/>
      <c r="D139" s="75"/>
      <c r="E139" s="121"/>
      <c r="F139" s="7"/>
      <c r="G139" s="97"/>
      <c r="H139" s="120"/>
      <c r="I139" s="119"/>
      <c r="J139" s="123"/>
      <c r="K139" s="29"/>
      <c r="L139" s="29"/>
      <c r="M139" s="122"/>
      <c r="N139" s="122"/>
      <c r="P139" s="282"/>
      <c r="Q139" s="101"/>
      <c r="R139" s="101"/>
      <c r="S139" s="101"/>
      <c r="T139" s="101"/>
      <c r="U139" s="101"/>
      <c r="V139" s="187"/>
      <c r="W139" s="415"/>
      <c r="X139" s="498"/>
    </row>
    <row r="140" spans="1:29" x14ac:dyDescent="0.2">
      <c r="B140" s="106" t="s">
        <v>444</v>
      </c>
      <c r="C140" s="49"/>
      <c r="D140" s="82"/>
      <c r="E140" s="49"/>
      <c r="F140" s="320"/>
      <c r="G140" s="297"/>
      <c r="H140" s="105"/>
      <c r="I140" s="105" t="s">
        <v>79</v>
      </c>
      <c r="J140" s="243"/>
      <c r="K140" s="149">
        <f>SUM(K141:K154)</f>
        <v>0</v>
      </c>
      <c r="L140" s="149">
        <f>SUM(L141:L154)</f>
        <v>0</v>
      </c>
      <c r="M140" s="255">
        <f>SUM(M141:M154)</f>
        <v>0</v>
      </c>
      <c r="N140" s="255">
        <f>SUM(N141:N154)</f>
        <v>0</v>
      </c>
      <c r="O140" s="110"/>
      <c r="P140" s="282"/>
      <c r="Q140" s="101"/>
      <c r="R140" s="101"/>
      <c r="S140" s="101"/>
      <c r="T140" s="101"/>
      <c r="U140" s="101"/>
      <c r="V140" s="187"/>
      <c r="W140" s="415"/>
      <c r="X140" s="498"/>
    </row>
    <row r="141" spans="1:29" ht="29" x14ac:dyDescent="0.2">
      <c r="B141" s="342"/>
      <c r="C141" s="340" t="s">
        <v>378</v>
      </c>
      <c r="D141" s="341" t="s">
        <v>377</v>
      </c>
      <c r="E141" s="340" t="s">
        <v>376</v>
      </c>
      <c r="F141" s="339"/>
      <c r="G141" s="220" t="s">
        <v>412</v>
      </c>
      <c r="H141" s="319" t="s">
        <v>375</v>
      </c>
      <c r="I141" s="338" t="s">
        <v>374</v>
      </c>
      <c r="J141" s="115"/>
      <c r="K141" s="114"/>
      <c r="L141" s="114"/>
      <c r="M141" s="288" t="s">
        <v>355</v>
      </c>
      <c r="N141" s="288" t="s">
        <v>355</v>
      </c>
      <c r="P141" s="292" t="s">
        <v>354</v>
      </c>
      <c r="Q141" s="291" t="s">
        <v>353</v>
      </c>
      <c r="R141" s="542" t="s">
        <v>552</v>
      </c>
      <c r="S141" s="543" t="s">
        <v>553</v>
      </c>
      <c r="T141" s="544" t="s">
        <v>554</v>
      </c>
      <c r="U141" s="545" t="s">
        <v>555</v>
      </c>
      <c r="V141" s="546" t="s">
        <v>556</v>
      </c>
      <c r="W141" s="547" t="s">
        <v>557</v>
      </c>
      <c r="X141" s="641" t="s">
        <v>575</v>
      </c>
      <c r="Y141" s="638"/>
      <c r="Z141" s="638"/>
      <c r="AA141" s="638"/>
      <c r="AB141" s="638"/>
      <c r="AC141" s="638"/>
    </row>
    <row r="142" spans="1:29" x14ac:dyDescent="0.2">
      <c r="A142" s="12">
        <v>2320</v>
      </c>
      <c r="B142" s="9" t="s">
        <v>443</v>
      </c>
      <c r="C142" s="156">
        <v>0</v>
      </c>
      <c r="D142" s="156">
        <f t="shared" ref="D142:D147" si="9">$G$19</f>
        <v>0</v>
      </c>
      <c r="E142" s="156">
        <v>0</v>
      </c>
      <c r="F142" s="317"/>
      <c r="G142" s="156">
        <f t="shared" ref="G142:G147" si="10">C142+D142+E142</f>
        <v>0</v>
      </c>
      <c r="H142" s="14">
        <v>0</v>
      </c>
      <c r="I142" s="4">
        <f t="shared" ref="I142:I149" si="11">ROUND(($H142*108.33%)*2,1)/2</f>
        <v>0</v>
      </c>
      <c r="J142" s="96"/>
      <c r="K142" s="95"/>
      <c r="L142" s="95">
        <f t="shared" ref="L142:L149" si="12">ROUND((G142*I142)*2,1)/2</f>
        <v>0</v>
      </c>
      <c r="M142" s="92">
        <f t="shared" ref="M142:M150" si="13">K142+L142</f>
        <v>0</v>
      </c>
      <c r="N142" s="92"/>
      <c r="P142" s="282"/>
      <c r="Q142" s="1">
        <f>$X$121</f>
        <v>0</v>
      </c>
      <c r="R142" s="1">
        <f>$X$122</f>
        <v>0</v>
      </c>
      <c r="S142" s="1">
        <f>$X$123</f>
        <v>0</v>
      </c>
      <c r="T142" s="1">
        <f>$X$124</f>
        <v>0</v>
      </c>
      <c r="U142" s="1">
        <v>0</v>
      </c>
      <c r="V142" s="7">
        <v>0</v>
      </c>
      <c r="W142" s="164">
        <f t="shared" ref="W142:W150" si="14">U142*V142</f>
        <v>0</v>
      </c>
      <c r="X142" s="639"/>
      <c r="Y142" s="638"/>
      <c r="Z142" s="638"/>
      <c r="AA142" s="638"/>
      <c r="AB142" s="638"/>
      <c r="AC142" s="638"/>
    </row>
    <row r="143" spans="1:29" x14ac:dyDescent="0.2">
      <c r="A143" s="12">
        <f t="shared" ref="A143:A150" si="15">A142+1</f>
        <v>2321</v>
      </c>
      <c r="B143" s="9" t="s">
        <v>442</v>
      </c>
      <c r="C143" s="156">
        <v>0</v>
      </c>
      <c r="D143" s="156">
        <f t="shared" si="9"/>
        <v>0</v>
      </c>
      <c r="E143" s="156">
        <v>0</v>
      </c>
      <c r="F143" s="317"/>
      <c r="G143" s="156">
        <f t="shared" si="10"/>
        <v>0</v>
      </c>
      <c r="H143" s="14">
        <v>0</v>
      </c>
      <c r="I143" s="4">
        <f t="shared" si="11"/>
        <v>0</v>
      </c>
      <c r="J143" s="96"/>
      <c r="K143" s="95"/>
      <c r="L143" s="95">
        <f t="shared" si="12"/>
        <v>0</v>
      </c>
      <c r="M143" s="92">
        <f t="shared" si="13"/>
        <v>0</v>
      </c>
      <c r="N143" s="92"/>
      <c r="P143" s="282"/>
      <c r="W143" s="164">
        <f t="shared" si="14"/>
        <v>0</v>
      </c>
      <c r="X143" s="498"/>
    </row>
    <row r="144" spans="1:29" x14ac:dyDescent="0.2">
      <c r="A144" s="12">
        <f t="shared" si="15"/>
        <v>2322</v>
      </c>
      <c r="B144" s="9" t="s">
        <v>441</v>
      </c>
      <c r="C144" s="156">
        <v>0</v>
      </c>
      <c r="D144" s="156">
        <f t="shared" si="9"/>
        <v>0</v>
      </c>
      <c r="E144" s="156">
        <v>0</v>
      </c>
      <c r="F144" s="248"/>
      <c r="G144" s="156">
        <f t="shared" si="10"/>
        <v>0</v>
      </c>
      <c r="H144" s="14">
        <v>0</v>
      </c>
      <c r="I144" s="4">
        <f t="shared" si="11"/>
        <v>0</v>
      </c>
      <c r="J144" s="96"/>
      <c r="K144" s="95"/>
      <c r="L144" s="95">
        <f t="shared" si="12"/>
        <v>0</v>
      </c>
      <c r="M144" s="92">
        <f t="shared" si="13"/>
        <v>0</v>
      </c>
      <c r="N144" s="92"/>
      <c r="P144" s="282"/>
      <c r="T144" s="9"/>
      <c r="W144" s="164">
        <f t="shared" si="14"/>
        <v>0</v>
      </c>
      <c r="X144" s="498"/>
    </row>
    <row r="145" spans="1:29" x14ac:dyDescent="0.2">
      <c r="A145" s="12">
        <f t="shared" si="15"/>
        <v>2323</v>
      </c>
      <c r="B145" s="9" t="s">
        <v>440</v>
      </c>
      <c r="C145" s="156">
        <v>0</v>
      </c>
      <c r="D145" s="156">
        <f t="shared" si="9"/>
        <v>0</v>
      </c>
      <c r="E145" s="156">
        <v>0</v>
      </c>
      <c r="F145" s="317"/>
      <c r="G145" s="156">
        <f t="shared" si="10"/>
        <v>0</v>
      </c>
      <c r="H145" s="14">
        <v>0</v>
      </c>
      <c r="I145" s="4">
        <f t="shared" si="11"/>
        <v>0</v>
      </c>
      <c r="J145" s="96"/>
      <c r="K145" s="95"/>
      <c r="L145" s="95">
        <f t="shared" si="12"/>
        <v>0</v>
      </c>
      <c r="M145" s="92">
        <f t="shared" si="13"/>
        <v>0</v>
      </c>
      <c r="N145" s="92"/>
      <c r="P145" s="282"/>
      <c r="T145" s="9"/>
      <c r="W145" s="164">
        <f t="shared" si="14"/>
        <v>0</v>
      </c>
      <c r="X145" s="498"/>
    </row>
    <row r="146" spans="1:29" x14ac:dyDescent="0.2">
      <c r="A146" s="12">
        <f t="shared" si="15"/>
        <v>2324</v>
      </c>
      <c r="B146" s="9" t="s">
        <v>439</v>
      </c>
      <c r="C146" s="156">
        <v>0</v>
      </c>
      <c r="D146" s="156">
        <f t="shared" si="9"/>
        <v>0</v>
      </c>
      <c r="E146" s="156">
        <v>0</v>
      </c>
      <c r="F146" s="317"/>
      <c r="G146" s="156">
        <f t="shared" si="10"/>
        <v>0</v>
      </c>
      <c r="H146" s="14">
        <v>0</v>
      </c>
      <c r="I146" s="4">
        <f t="shared" si="11"/>
        <v>0</v>
      </c>
      <c r="J146" s="96"/>
      <c r="K146" s="95"/>
      <c r="L146" s="95">
        <f t="shared" si="12"/>
        <v>0</v>
      </c>
      <c r="M146" s="92">
        <f t="shared" si="13"/>
        <v>0</v>
      </c>
      <c r="N146" s="92"/>
      <c r="P146" s="282"/>
      <c r="T146" s="9"/>
      <c r="W146" s="164">
        <f t="shared" si="14"/>
        <v>0</v>
      </c>
      <c r="X146" s="640" t="s">
        <v>576</v>
      </c>
      <c r="Y146" s="638"/>
      <c r="Z146" s="638"/>
      <c r="AA146" s="638"/>
      <c r="AB146" s="638"/>
      <c r="AC146" s="638"/>
    </row>
    <row r="147" spans="1:29" x14ac:dyDescent="0.2">
      <c r="A147" s="12">
        <f t="shared" si="15"/>
        <v>2325</v>
      </c>
      <c r="B147" s="9" t="s">
        <v>438</v>
      </c>
      <c r="C147" s="156">
        <v>0</v>
      </c>
      <c r="D147" s="156">
        <f t="shared" si="9"/>
        <v>0</v>
      </c>
      <c r="E147" s="156">
        <v>0</v>
      </c>
      <c r="F147" s="317"/>
      <c r="G147" s="156">
        <f t="shared" si="10"/>
        <v>0</v>
      </c>
      <c r="H147" s="14">
        <v>0</v>
      </c>
      <c r="I147" s="4">
        <f t="shared" si="11"/>
        <v>0</v>
      </c>
      <c r="J147" s="96"/>
      <c r="K147" s="95"/>
      <c r="L147" s="95">
        <f t="shared" si="12"/>
        <v>0</v>
      </c>
      <c r="M147" s="92">
        <f t="shared" si="13"/>
        <v>0</v>
      </c>
      <c r="N147" s="92"/>
      <c r="P147" s="282"/>
      <c r="T147" s="9"/>
      <c r="W147" s="164">
        <f t="shared" si="14"/>
        <v>0</v>
      </c>
      <c r="X147" s="639"/>
      <c r="Y147" s="638"/>
      <c r="Z147" s="638"/>
      <c r="AA147" s="638"/>
      <c r="AB147" s="638"/>
      <c r="AC147" s="638"/>
    </row>
    <row r="148" spans="1:29" x14ac:dyDescent="0.2">
      <c r="A148" s="12">
        <f t="shared" si="15"/>
        <v>2326</v>
      </c>
      <c r="B148" s="9" t="s">
        <v>287</v>
      </c>
      <c r="C148" s="156"/>
      <c r="D148" s="156"/>
      <c r="E148" s="156"/>
      <c r="F148" s="276" t="s">
        <v>130</v>
      </c>
      <c r="G148" s="2">
        <v>0</v>
      </c>
      <c r="H148" s="14">
        <v>0</v>
      </c>
      <c r="I148" s="4">
        <f t="shared" si="11"/>
        <v>0</v>
      </c>
      <c r="J148" s="96"/>
      <c r="K148" s="95"/>
      <c r="L148" s="95">
        <f t="shared" si="12"/>
        <v>0</v>
      </c>
      <c r="M148" s="92">
        <f t="shared" si="13"/>
        <v>0</v>
      </c>
      <c r="N148" s="92"/>
      <c r="P148" s="282"/>
      <c r="T148" s="9"/>
      <c r="W148" s="164">
        <f t="shared" si="14"/>
        <v>0</v>
      </c>
      <c r="X148" s="498"/>
    </row>
    <row r="149" spans="1:29" x14ac:dyDescent="0.2">
      <c r="A149" s="12">
        <f t="shared" si="15"/>
        <v>2327</v>
      </c>
      <c r="B149" s="9" t="s">
        <v>383</v>
      </c>
      <c r="C149" s="156">
        <v>0</v>
      </c>
      <c r="D149" s="156">
        <f>$G$19</f>
        <v>0</v>
      </c>
      <c r="E149" s="156">
        <v>0</v>
      </c>
      <c r="F149" s="276"/>
      <c r="G149" s="156">
        <f>C149+D149+E149</f>
        <v>0</v>
      </c>
      <c r="H149" s="14">
        <v>0</v>
      </c>
      <c r="I149" s="4">
        <f t="shared" si="11"/>
        <v>0</v>
      </c>
      <c r="J149" s="96"/>
      <c r="K149" s="95"/>
      <c r="L149" s="95">
        <f t="shared" si="12"/>
        <v>0</v>
      </c>
      <c r="M149" s="92">
        <f t="shared" si="13"/>
        <v>0</v>
      </c>
      <c r="N149" s="92"/>
      <c r="O149" s="3" t="s">
        <v>361</v>
      </c>
      <c r="P149" s="282"/>
      <c r="T149" s="9"/>
      <c r="W149" s="164">
        <f t="shared" si="14"/>
        <v>0</v>
      </c>
      <c r="X149" s="498"/>
    </row>
    <row r="150" spans="1:29" x14ac:dyDescent="0.2">
      <c r="A150" s="12">
        <f t="shared" si="15"/>
        <v>2328</v>
      </c>
      <c r="B150" s="9" t="s">
        <v>437</v>
      </c>
      <c r="C150" s="156">
        <v>0</v>
      </c>
      <c r="D150" s="156">
        <f>$G$19</f>
        <v>0</v>
      </c>
      <c r="E150" s="156">
        <v>0</v>
      </c>
      <c r="F150" s="276" t="s">
        <v>130</v>
      </c>
      <c r="G150" s="156">
        <f>C150+D150+E150</f>
        <v>0</v>
      </c>
      <c r="H150" s="14">
        <v>200</v>
      </c>
      <c r="I150" s="4"/>
      <c r="J150" s="123"/>
      <c r="K150" s="95"/>
      <c r="L150" s="95">
        <f>G150*H150</f>
        <v>0</v>
      </c>
      <c r="M150" s="92">
        <f t="shared" si="13"/>
        <v>0</v>
      </c>
      <c r="N150" s="92"/>
      <c r="P150" s="282"/>
      <c r="W150" s="164">
        <f t="shared" si="14"/>
        <v>0</v>
      </c>
      <c r="X150" s="498"/>
    </row>
    <row r="151" spans="1:29" x14ac:dyDescent="0.2">
      <c r="C151" s="2"/>
      <c r="D151" s="156"/>
      <c r="E151" s="2"/>
      <c r="F151" s="317"/>
      <c r="G151" s="156"/>
      <c r="H151" s="4"/>
      <c r="I151" s="327"/>
      <c r="J151" s="123"/>
      <c r="K151" s="29"/>
      <c r="L151" s="29"/>
      <c r="M151" s="92"/>
      <c r="N151" s="92"/>
      <c r="P151" s="282"/>
      <c r="X151" s="498"/>
    </row>
    <row r="152" spans="1:29" x14ac:dyDescent="0.2">
      <c r="A152" s="12">
        <v>2329</v>
      </c>
      <c r="B152" s="9" t="s">
        <v>372</v>
      </c>
      <c r="C152" s="156">
        <f>$G$22</f>
        <v>0</v>
      </c>
      <c r="D152" s="156" t="s">
        <v>4</v>
      </c>
      <c r="E152" s="2" t="s">
        <v>76</v>
      </c>
      <c r="F152" s="317">
        <f>SUM(L141:L151)-L149</f>
        <v>0</v>
      </c>
      <c r="G152" s="166" t="s">
        <v>380</v>
      </c>
      <c r="H152" s="4"/>
      <c r="I152" s="327"/>
      <c r="J152" s="96"/>
      <c r="K152" s="95"/>
      <c r="L152" s="95">
        <f>ROUND((F152*C152%)*2,1)/2</f>
        <v>0</v>
      </c>
      <c r="M152" s="92">
        <f>K152+L152</f>
        <v>0</v>
      </c>
      <c r="N152" s="92"/>
      <c r="P152" s="282"/>
      <c r="X152" s="498"/>
    </row>
    <row r="153" spans="1:29" x14ac:dyDescent="0.2">
      <c r="B153" s="9" t="s">
        <v>371</v>
      </c>
      <c r="C153" s="156">
        <f>$G$22</f>
        <v>0</v>
      </c>
      <c r="D153" s="156" t="s">
        <v>4</v>
      </c>
      <c r="E153" s="2" t="s">
        <v>76</v>
      </c>
      <c r="F153" s="317">
        <f>SUM(K141:K151)-K149</f>
        <v>0</v>
      </c>
      <c r="G153" s="166" t="s">
        <v>380</v>
      </c>
      <c r="H153" s="4"/>
      <c r="I153" s="327"/>
      <c r="J153" s="96"/>
      <c r="K153" s="95">
        <f>ROUND((F153*C153%)*2,1)/2</f>
        <v>0</v>
      </c>
      <c r="L153" s="95"/>
      <c r="M153" s="92">
        <f>K153+L153</f>
        <v>0</v>
      </c>
      <c r="N153" s="92"/>
      <c r="P153" s="282"/>
      <c r="X153" s="498"/>
    </row>
    <row r="154" spans="1:29" x14ac:dyDescent="0.2">
      <c r="C154" s="2"/>
      <c r="D154" s="156"/>
      <c r="E154" s="2"/>
      <c r="F154" s="317"/>
      <c r="G154" s="156"/>
      <c r="H154" s="4"/>
      <c r="I154" s="119"/>
      <c r="J154" s="123"/>
      <c r="K154" s="29"/>
      <c r="L154" s="29"/>
      <c r="M154" s="92"/>
      <c r="N154" s="92"/>
      <c r="P154" s="282"/>
      <c r="X154" s="498"/>
    </row>
    <row r="155" spans="1:29" x14ac:dyDescent="0.2">
      <c r="A155" s="107"/>
      <c r="B155" s="106" t="s">
        <v>436</v>
      </c>
      <c r="C155" s="49"/>
      <c r="D155" s="82"/>
      <c r="E155" s="49"/>
      <c r="F155" s="320"/>
      <c r="G155" s="297"/>
      <c r="H155" s="337"/>
      <c r="I155" s="337" t="s">
        <v>79</v>
      </c>
      <c r="J155" s="243"/>
      <c r="K155" s="149">
        <f>SUM(K156:K165)</f>
        <v>0</v>
      </c>
      <c r="L155" s="149">
        <f>SUM(L156:L165)</f>
        <v>0</v>
      </c>
      <c r="M155" s="255">
        <f>SUM(M156:M165)</f>
        <v>0</v>
      </c>
      <c r="N155" s="255">
        <f>SUM(N156:N165)</f>
        <v>0</v>
      </c>
      <c r="O155" s="110"/>
      <c r="P155" s="282"/>
      <c r="Q155" s="101"/>
      <c r="R155" s="101"/>
      <c r="S155" s="101"/>
      <c r="T155" s="101"/>
      <c r="U155" s="101"/>
      <c r="V155" s="187"/>
      <c r="W155" s="415"/>
      <c r="X155" s="498"/>
    </row>
    <row r="156" spans="1:29" ht="29" x14ac:dyDescent="0.2">
      <c r="A156" s="107"/>
      <c r="B156" s="72"/>
      <c r="C156" s="121" t="s">
        <v>378</v>
      </c>
      <c r="D156" s="75" t="s">
        <v>377</v>
      </c>
      <c r="E156" s="121" t="s">
        <v>376</v>
      </c>
      <c r="F156" s="7"/>
      <c r="G156" s="220" t="s">
        <v>412</v>
      </c>
      <c r="H156" s="319" t="s">
        <v>375</v>
      </c>
      <c r="I156" s="319" t="s">
        <v>374</v>
      </c>
      <c r="J156" s="115"/>
      <c r="K156" s="114"/>
      <c r="L156" s="114"/>
      <c r="M156" s="288" t="s">
        <v>355</v>
      </c>
      <c r="N156" s="288"/>
      <c r="P156" s="292" t="s">
        <v>354</v>
      </c>
      <c r="Q156" s="291" t="s">
        <v>353</v>
      </c>
      <c r="R156" s="542" t="s">
        <v>552</v>
      </c>
      <c r="S156" s="543" t="s">
        <v>553</v>
      </c>
      <c r="T156" s="544" t="s">
        <v>554</v>
      </c>
      <c r="U156" s="545" t="s">
        <v>555</v>
      </c>
      <c r="V156" s="546" t="s">
        <v>556</v>
      </c>
      <c r="W156" s="547" t="s">
        <v>557</v>
      </c>
      <c r="X156" s="498"/>
    </row>
    <row r="157" spans="1:29" x14ac:dyDescent="0.2">
      <c r="A157" s="12">
        <v>2330</v>
      </c>
      <c r="B157" s="9" t="s">
        <v>435</v>
      </c>
      <c r="C157" s="156">
        <v>0</v>
      </c>
      <c r="D157" s="156">
        <f>$G$19</f>
        <v>0</v>
      </c>
      <c r="E157" s="156">
        <v>0</v>
      </c>
      <c r="F157" s="317"/>
      <c r="G157" s="156">
        <f>C157+D157+E157</f>
        <v>0</v>
      </c>
      <c r="H157" s="14">
        <v>0</v>
      </c>
      <c r="I157" s="4">
        <f>ROUND(($H157*108.33%)*2,1)/2</f>
        <v>0</v>
      </c>
      <c r="J157" s="96"/>
      <c r="K157" s="95"/>
      <c r="L157" s="95">
        <f>ROUND((G157*I157)*2,1)/2</f>
        <v>0</v>
      </c>
      <c r="M157" s="92">
        <f>K157+L157</f>
        <v>0</v>
      </c>
      <c r="N157" s="92"/>
      <c r="P157" s="282"/>
      <c r="Q157" s="1">
        <f>$X$121</f>
        <v>0</v>
      </c>
      <c r="R157" s="1">
        <f>$X$122</f>
        <v>0</v>
      </c>
      <c r="S157" s="1">
        <f>$X$123</f>
        <v>0</v>
      </c>
      <c r="T157" s="1">
        <f>$X$124</f>
        <v>0</v>
      </c>
      <c r="U157" s="1">
        <v>0</v>
      </c>
      <c r="V157" s="7">
        <v>0</v>
      </c>
      <c r="W157" s="164">
        <f>U157*V157</f>
        <v>0</v>
      </c>
      <c r="X157" s="498"/>
      <c r="AA157" s="514"/>
    </row>
    <row r="158" spans="1:29" x14ac:dyDescent="0.2">
      <c r="A158" s="12">
        <f>A157+1</f>
        <v>2331</v>
      </c>
      <c r="B158" s="9" t="s">
        <v>434</v>
      </c>
      <c r="C158" s="156">
        <v>0</v>
      </c>
      <c r="D158" s="156">
        <f>$G$19</f>
        <v>0</v>
      </c>
      <c r="E158" s="156">
        <v>0</v>
      </c>
      <c r="F158" s="317"/>
      <c r="G158" s="156">
        <f>C158+D158+E158</f>
        <v>0</v>
      </c>
      <c r="H158" s="14">
        <v>0</v>
      </c>
      <c r="I158" s="4">
        <f>ROUND(($H158*108.33%)*2,1)/2</f>
        <v>0</v>
      </c>
      <c r="J158" s="96"/>
      <c r="K158" s="95"/>
      <c r="L158" s="95">
        <f>ROUND((G158*I158)*2,1)/2</f>
        <v>0</v>
      </c>
      <c r="M158" s="92">
        <f>K158+L158</f>
        <v>0</v>
      </c>
      <c r="N158" s="92"/>
      <c r="P158" s="282"/>
      <c r="W158" s="164">
        <f>U158*V158</f>
        <v>0</v>
      </c>
      <c r="X158" s="498"/>
    </row>
    <row r="159" spans="1:29" x14ac:dyDescent="0.2">
      <c r="A159" s="12">
        <f>A158+1</f>
        <v>2332</v>
      </c>
      <c r="B159" s="9" t="s">
        <v>433</v>
      </c>
      <c r="C159" s="156">
        <v>0</v>
      </c>
      <c r="D159" s="156">
        <f>$G$19</f>
        <v>0</v>
      </c>
      <c r="E159" s="156">
        <v>0</v>
      </c>
      <c r="F159" s="317"/>
      <c r="G159" s="156">
        <f>C159+D159+E159</f>
        <v>0</v>
      </c>
      <c r="H159" s="14">
        <v>0</v>
      </c>
      <c r="I159" s="4">
        <f>ROUND(($H159*108.33%)*2,1)/2</f>
        <v>0</v>
      </c>
      <c r="J159" s="96"/>
      <c r="K159" s="95"/>
      <c r="L159" s="95">
        <f>ROUND((G159*I159)*2,1)/2</f>
        <v>0</v>
      </c>
      <c r="M159" s="92">
        <f>K159+L159</f>
        <v>0</v>
      </c>
      <c r="N159" s="92"/>
      <c r="P159" s="282"/>
      <c r="T159" s="9"/>
      <c r="W159" s="164">
        <f>U159*V159</f>
        <v>0</v>
      </c>
      <c r="X159" s="498"/>
    </row>
    <row r="160" spans="1:29" x14ac:dyDescent="0.2">
      <c r="A160" s="12">
        <f>A159+1</f>
        <v>2333</v>
      </c>
      <c r="B160" s="9" t="s">
        <v>383</v>
      </c>
      <c r="C160" s="156">
        <v>0</v>
      </c>
      <c r="D160" s="156">
        <f>$G$19</f>
        <v>0</v>
      </c>
      <c r="E160" s="156">
        <v>0</v>
      </c>
      <c r="F160" s="317"/>
      <c r="G160" s="156">
        <f>C160+D160+E160</f>
        <v>0</v>
      </c>
      <c r="H160" s="14">
        <v>0</v>
      </c>
      <c r="I160" s="4">
        <f>ROUND(($H160*108.33%)*2,1)/2</f>
        <v>0</v>
      </c>
      <c r="J160" s="96"/>
      <c r="K160" s="95"/>
      <c r="L160" s="95">
        <f>ROUND((G160*I160)*2,1)/2</f>
        <v>0</v>
      </c>
      <c r="M160" s="92">
        <f>K160+L160</f>
        <v>0</v>
      </c>
      <c r="N160" s="92"/>
      <c r="O160" s="3" t="s">
        <v>361</v>
      </c>
      <c r="P160" s="282"/>
      <c r="T160" s="9"/>
      <c r="W160" s="164">
        <f>U160*V160</f>
        <v>0</v>
      </c>
      <c r="X160" s="498"/>
    </row>
    <row r="161" spans="1:24" x14ac:dyDescent="0.2">
      <c r="A161" s="12">
        <f>A160+1</f>
        <v>2334</v>
      </c>
      <c r="C161" s="156">
        <v>0</v>
      </c>
      <c r="D161" s="156">
        <f>$G$19</f>
        <v>0</v>
      </c>
      <c r="E161" s="156">
        <v>0</v>
      </c>
      <c r="F161" s="317"/>
      <c r="G161" s="156">
        <f>C161+D161+E161</f>
        <v>0</v>
      </c>
      <c r="H161" s="14">
        <v>0</v>
      </c>
      <c r="I161" s="4">
        <f>ROUND(($H161*108.33%)*2,1)/2</f>
        <v>0</v>
      </c>
      <c r="J161" s="96"/>
      <c r="K161" s="95"/>
      <c r="L161" s="95">
        <f>ROUND((G161*I161)*2,1)/2</f>
        <v>0</v>
      </c>
      <c r="M161" s="92">
        <f>K161+L161</f>
        <v>0</v>
      </c>
      <c r="N161" s="92"/>
      <c r="P161" s="282"/>
      <c r="T161" s="9"/>
      <c r="W161" s="164">
        <f>U161*V161</f>
        <v>0</v>
      </c>
      <c r="X161" s="498"/>
    </row>
    <row r="162" spans="1:24" x14ac:dyDescent="0.2">
      <c r="C162" s="2"/>
      <c r="D162" s="156"/>
      <c r="E162" s="2"/>
      <c r="F162" s="317"/>
      <c r="G162" s="156"/>
      <c r="H162" s="4"/>
      <c r="I162" s="327"/>
      <c r="J162" s="96"/>
      <c r="K162" s="95"/>
      <c r="L162" s="95"/>
      <c r="M162" s="92"/>
      <c r="N162" s="92"/>
      <c r="P162" s="282"/>
      <c r="T162" s="9"/>
      <c r="X162" s="498"/>
    </row>
    <row r="163" spans="1:24" x14ac:dyDescent="0.2">
      <c r="A163" s="12">
        <v>2339</v>
      </c>
      <c r="B163" s="9" t="s">
        <v>372</v>
      </c>
      <c r="C163" s="156">
        <f>$G$22</f>
        <v>0</v>
      </c>
      <c r="D163" s="156" t="s">
        <v>4</v>
      </c>
      <c r="E163" s="2" t="s">
        <v>76</v>
      </c>
      <c r="F163" s="317">
        <f>SUM(L156:L162)-L160</f>
        <v>0</v>
      </c>
      <c r="G163" s="166" t="s">
        <v>380</v>
      </c>
      <c r="H163" s="4"/>
      <c r="I163" s="327"/>
      <c r="J163" s="96"/>
      <c r="K163" s="95"/>
      <c r="L163" s="95">
        <f>ROUND((F163*C163%)*2,1)/2</f>
        <v>0</v>
      </c>
      <c r="M163" s="92">
        <f>K163+L163</f>
        <v>0</v>
      </c>
      <c r="N163" s="92"/>
      <c r="P163" s="282"/>
      <c r="X163" s="498"/>
    </row>
    <row r="164" spans="1:24" x14ac:dyDescent="0.2">
      <c r="B164" s="9" t="s">
        <v>371</v>
      </c>
      <c r="C164" s="156">
        <f>$G$22</f>
        <v>0</v>
      </c>
      <c r="D164" s="156" t="s">
        <v>4</v>
      </c>
      <c r="E164" s="2" t="s">
        <v>76</v>
      </c>
      <c r="F164" s="317">
        <f>SUM(K156:K162)-K160</f>
        <v>0</v>
      </c>
      <c r="G164" s="166" t="s">
        <v>380</v>
      </c>
      <c r="H164" s="4"/>
      <c r="I164" s="327"/>
      <c r="J164" s="96"/>
      <c r="K164" s="95">
        <f>ROUND((F164*C164%)*2,1)/2</f>
        <v>0</v>
      </c>
      <c r="L164" s="95"/>
      <c r="M164" s="92">
        <f>K164+L164</f>
        <v>0</v>
      </c>
      <c r="N164" s="92"/>
      <c r="P164" s="282"/>
      <c r="X164" s="498"/>
    </row>
    <row r="165" spans="1:24" x14ac:dyDescent="0.2">
      <c r="C165" s="2"/>
      <c r="D165" s="156"/>
      <c r="E165" s="2"/>
      <c r="F165" s="317"/>
      <c r="G165" s="156"/>
      <c r="H165" s="4"/>
      <c r="I165" s="119"/>
      <c r="J165" s="123"/>
      <c r="K165" s="29"/>
      <c r="L165" s="29"/>
      <c r="M165" s="92"/>
      <c r="N165" s="92"/>
      <c r="P165" s="282"/>
      <c r="X165" s="498"/>
    </row>
    <row r="166" spans="1:24" x14ac:dyDescent="0.2">
      <c r="B166" s="106" t="s">
        <v>432</v>
      </c>
      <c r="C166" s="83"/>
      <c r="D166" s="153"/>
      <c r="E166" s="83"/>
      <c r="F166" s="323"/>
      <c r="G166" s="153"/>
      <c r="H166" s="105"/>
      <c r="I166" s="105" t="s">
        <v>79</v>
      </c>
      <c r="J166" s="243"/>
      <c r="K166" s="149">
        <f>SUM(K167:K178)</f>
        <v>0</v>
      </c>
      <c r="L166" s="149">
        <f>SUM(L167:L178)</f>
        <v>0</v>
      </c>
      <c r="M166" s="255">
        <f>SUM(M167:M178)</f>
        <v>0</v>
      </c>
      <c r="N166" s="255">
        <f>SUM(N167:N178)</f>
        <v>0</v>
      </c>
      <c r="O166" s="110"/>
      <c r="P166" s="282"/>
      <c r="X166" s="498"/>
    </row>
    <row r="167" spans="1:24" ht="29" x14ac:dyDescent="0.2">
      <c r="A167" s="107"/>
      <c r="B167" s="327"/>
      <c r="C167" s="121" t="s">
        <v>378</v>
      </c>
      <c r="D167" s="75" t="s">
        <v>377</v>
      </c>
      <c r="E167" s="121" t="s">
        <v>376</v>
      </c>
      <c r="F167" s="317"/>
      <c r="G167" s="220" t="s">
        <v>412</v>
      </c>
      <c r="H167" s="319" t="s">
        <v>375</v>
      </c>
      <c r="I167" s="319" t="s">
        <v>374</v>
      </c>
      <c r="J167" s="115"/>
      <c r="K167" s="114"/>
      <c r="L167" s="114"/>
      <c r="M167" s="288" t="s">
        <v>355</v>
      </c>
      <c r="N167" s="288"/>
      <c r="P167" s="292" t="s">
        <v>354</v>
      </c>
      <c r="Q167" s="291" t="s">
        <v>353</v>
      </c>
      <c r="R167" s="542" t="s">
        <v>552</v>
      </c>
      <c r="S167" s="543" t="s">
        <v>553</v>
      </c>
      <c r="T167" s="544" t="s">
        <v>554</v>
      </c>
      <c r="U167" s="545" t="s">
        <v>555</v>
      </c>
      <c r="V167" s="546" t="s">
        <v>556</v>
      </c>
      <c r="W167" s="547" t="s">
        <v>557</v>
      </c>
      <c r="X167" s="498"/>
    </row>
    <row r="168" spans="1:24" x14ac:dyDescent="0.2">
      <c r="A168" s="12">
        <v>2340</v>
      </c>
      <c r="B168" s="9" t="s">
        <v>431</v>
      </c>
      <c r="C168" s="156">
        <v>0</v>
      </c>
      <c r="D168" s="156">
        <f>$G$19</f>
        <v>0</v>
      </c>
      <c r="E168" s="156">
        <v>0</v>
      </c>
      <c r="F168" s="336"/>
      <c r="G168" s="156">
        <f>C168+D168+E168</f>
        <v>0</v>
      </c>
      <c r="H168" s="318">
        <v>0</v>
      </c>
      <c r="I168" s="4">
        <f t="shared" ref="I168:I175" si="16">ROUND(($H168*108.33%)*2,1)/2</f>
        <v>0</v>
      </c>
      <c r="J168" s="96"/>
      <c r="K168" s="95"/>
      <c r="L168" s="95">
        <f t="shared" ref="L168:L175" si="17">ROUND((G168*I168)*2,1)/2</f>
        <v>0</v>
      </c>
      <c r="M168" s="92">
        <f t="shared" ref="M168:M175" si="18">K168+L168</f>
        <v>0</v>
      </c>
      <c r="N168" s="92"/>
      <c r="O168" s="3" t="s">
        <v>361</v>
      </c>
      <c r="P168" s="282"/>
      <c r="Q168" s="1">
        <f>$X$121</f>
        <v>0</v>
      </c>
      <c r="R168" s="1">
        <f>$X$122</f>
        <v>0</v>
      </c>
      <c r="S168" s="1">
        <f>$X$123</f>
        <v>0</v>
      </c>
      <c r="T168" s="1">
        <f>$X$124</f>
        <v>0</v>
      </c>
      <c r="U168" s="1">
        <v>0</v>
      </c>
      <c r="V168" s="7">
        <v>0</v>
      </c>
      <c r="W168" s="164">
        <f t="shared" ref="W168:W175" si="19">U168*V168</f>
        <v>0</v>
      </c>
      <c r="X168" s="498"/>
    </row>
    <row r="169" spans="1:24" x14ac:dyDescent="0.2">
      <c r="A169" s="12">
        <f t="shared" ref="A169:A175" si="20">A168+1</f>
        <v>2341</v>
      </c>
      <c r="B169" s="9" t="s">
        <v>430</v>
      </c>
      <c r="C169" s="156">
        <v>0</v>
      </c>
      <c r="D169" s="156">
        <f>$G$19</f>
        <v>0</v>
      </c>
      <c r="E169" s="156">
        <v>0</v>
      </c>
      <c r="G169" s="156">
        <f>C169+D169+E169</f>
        <v>0</v>
      </c>
      <c r="H169" s="318">
        <v>0</v>
      </c>
      <c r="I169" s="4">
        <f t="shared" si="16"/>
        <v>0</v>
      </c>
      <c r="J169" s="96"/>
      <c r="K169" s="95"/>
      <c r="L169" s="95">
        <f t="shared" si="17"/>
        <v>0</v>
      </c>
      <c r="M169" s="92">
        <f t="shared" si="18"/>
        <v>0</v>
      </c>
      <c r="N169" s="92"/>
      <c r="O169" s="9"/>
      <c r="P169" s="332"/>
      <c r="W169" s="164">
        <f t="shared" si="19"/>
        <v>0</v>
      </c>
      <c r="X169" s="498"/>
    </row>
    <row r="170" spans="1:24" x14ac:dyDescent="0.2">
      <c r="A170" s="12">
        <f t="shared" si="20"/>
        <v>2342</v>
      </c>
      <c r="B170" s="9" t="s">
        <v>429</v>
      </c>
      <c r="C170" s="156">
        <v>0</v>
      </c>
      <c r="D170" s="156">
        <f>$G$19</f>
        <v>0</v>
      </c>
      <c r="E170" s="156">
        <v>0</v>
      </c>
      <c r="F170" s="317"/>
      <c r="G170" s="156">
        <f>C170+D170+E170</f>
        <v>0</v>
      </c>
      <c r="H170" s="318">
        <v>0</v>
      </c>
      <c r="I170" s="4">
        <f t="shared" si="16"/>
        <v>0</v>
      </c>
      <c r="J170" s="96"/>
      <c r="K170" s="95"/>
      <c r="L170" s="95">
        <f t="shared" si="17"/>
        <v>0</v>
      </c>
      <c r="M170" s="92">
        <f t="shared" si="18"/>
        <v>0</v>
      </c>
      <c r="N170" s="92"/>
      <c r="O170" s="9"/>
      <c r="P170" s="332"/>
      <c r="T170" s="9"/>
      <c r="W170" s="164">
        <f t="shared" si="19"/>
        <v>0</v>
      </c>
      <c r="X170" s="498"/>
    </row>
    <row r="171" spans="1:24" x14ac:dyDescent="0.2">
      <c r="A171" s="12">
        <f t="shared" si="20"/>
        <v>2343</v>
      </c>
      <c r="B171" s="9" t="s">
        <v>428</v>
      </c>
      <c r="C171" s="156">
        <v>0</v>
      </c>
      <c r="D171" s="156">
        <f>$G$19</f>
        <v>0</v>
      </c>
      <c r="E171" s="156">
        <v>0</v>
      </c>
      <c r="F171" s="317"/>
      <c r="G171" s="156">
        <f>C171+D171+E171</f>
        <v>0</v>
      </c>
      <c r="H171" s="318">
        <v>0</v>
      </c>
      <c r="I171" s="4">
        <f t="shared" si="16"/>
        <v>0</v>
      </c>
      <c r="J171" s="96"/>
      <c r="K171" s="95"/>
      <c r="L171" s="95">
        <f t="shared" si="17"/>
        <v>0</v>
      </c>
      <c r="M171" s="92">
        <f t="shared" si="18"/>
        <v>0</v>
      </c>
      <c r="N171" s="92"/>
      <c r="O171" s="9"/>
      <c r="P171" s="332"/>
      <c r="W171" s="164">
        <f t="shared" si="19"/>
        <v>0</v>
      </c>
      <c r="X171" s="498"/>
    </row>
    <row r="172" spans="1:24" x14ac:dyDescent="0.2">
      <c r="A172" s="12">
        <f t="shared" si="20"/>
        <v>2344</v>
      </c>
      <c r="B172" s="9" t="s">
        <v>427</v>
      </c>
      <c r="C172" s="156">
        <v>0</v>
      </c>
      <c r="D172" s="156">
        <f>$G$19</f>
        <v>0</v>
      </c>
      <c r="E172" s="156">
        <v>0</v>
      </c>
      <c r="F172" s="276"/>
      <c r="G172" s="156">
        <f>C172+D172+E172</f>
        <v>0</v>
      </c>
      <c r="H172" s="318">
        <v>0</v>
      </c>
      <c r="I172" s="4">
        <f t="shared" si="16"/>
        <v>0</v>
      </c>
      <c r="J172" s="96"/>
      <c r="K172" s="95"/>
      <c r="L172" s="95">
        <f t="shared" si="17"/>
        <v>0</v>
      </c>
      <c r="M172" s="92">
        <f t="shared" si="18"/>
        <v>0</v>
      </c>
      <c r="N172" s="92"/>
      <c r="O172" s="9"/>
      <c r="P172" s="332"/>
      <c r="Q172" s="335"/>
      <c r="R172" s="335"/>
      <c r="S172" s="335"/>
      <c r="W172" s="164">
        <f t="shared" si="19"/>
        <v>0</v>
      </c>
      <c r="X172" s="498"/>
    </row>
    <row r="173" spans="1:24" x14ac:dyDescent="0.2">
      <c r="A173" s="12">
        <f t="shared" si="20"/>
        <v>2345</v>
      </c>
      <c r="B173" s="9" t="s">
        <v>426</v>
      </c>
      <c r="C173" s="156"/>
      <c r="D173" s="156"/>
      <c r="E173" s="156"/>
      <c r="F173" s="276" t="s">
        <v>130</v>
      </c>
      <c r="G173" s="2">
        <v>0</v>
      </c>
      <c r="H173" s="318">
        <v>0</v>
      </c>
      <c r="I173" s="4">
        <f t="shared" si="16"/>
        <v>0</v>
      </c>
      <c r="J173" s="96"/>
      <c r="K173" s="95"/>
      <c r="L173" s="95">
        <f t="shared" si="17"/>
        <v>0</v>
      </c>
      <c r="M173" s="92">
        <f t="shared" si="18"/>
        <v>0</v>
      </c>
      <c r="N173" s="92"/>
      <c r="O173" s="334" t="s">
        <v>361</v>
      </c>
      <c r="P173" s="282"/>
      <c r="W173" s="164">
        <f t="shared" si="19"/>
        <v>0</v>
      </c>
      <c r="X173" s="498"/>
    </row>
    <row r="174" spans="1:24" x14ac:dyDescent="0.2">
      <c r="A174" s="12">
        <f t="shared" si="20"/>
        <v>2346</v>
      </c>
      <c r="B174" s="9" t="s">
        <v>383</v>
      </c>
      <c r="C174" s="156">
        <v>0</v>
      </c>
      <c r="D174" s="156">
        <f>$G$19</f>
        <v>0</v>
      </c>
      <c r="E174" s="156">
        <v>0</v>
      </c>
      <c r="F174" s="276"/>
      <c r="G174" s="156">
        <f>C174+D174+E174</f>
        <v>0</v>
      </c>
      <c r="H174" s="318">
        <v>0</v>
      </c>
      <c r="I174" s="4">
        <f t="shared" si="16"/>
        <v>0</v>
      </c>
      <c r="J174" s="96"/>
      <c r="K174" s="95"/>
      <c r="L174" s="95">
        <f t="shared" si="17"/>
        <v>0</v>
      </c>
      <c r="M174" s="92">
        <f t="shared" si="18"/>
        <v>0</v>
      </c>
      <c r="N174" s="92"/>
      <c r="O174" s="334" t="s">
        <v>361</v>
      </c>
      <c r="P174" s="282"/>
      <c r="W174" s="164">
        <f t="shared" si="19"/>
        <v>0</v>
      </c>
      <c r="X174" s="498"/>
    </row>
    <row r="175" spans="1:24" x14ac:dyDescent="0.2">
      <c r="A175" s="12">
        <f t="shared" si="20"/>
        <v>2347</v>
      </c>
      <c r="C175" s="156">
        <v>0</v>
      </c>
      <c r="D175" s="156">
        <f>$G$19</f>
        <v>0</v>
      </c>
      <c r="E175" s="156">
        <v>0</v>
      </c>
      <c r="F175" s="317"/>
      <c r="G175" s="156">
        <f>C175+D175+E175</f>
        <v>0</v>
      </c>
      <c r="H175" s="318">
        <v>0</v>
      </c>
      <c r="I175" s="4">
        <f t="shared" si="16"/>
        <v>0</v>
      </c>
      <c r="J175" s="96"/>
      <c r="K175" s="95"/>
      <c r="L175" s="95">
        <f t="shared" si="17"/>
        <v>0</v>
      </c>
      <c r="M175" s="92">
        <f t="shared" si="18"/>
        <v>0</v>
      </c>
      <c r="N175" s="92"/>
      <c r="O175" s="9"/>
      <c r="P175" s="332"/>
      <c r="W175" s="164">
        <f t="shared" si="19"/>
        <v>0</v>
      </c>
      <c r="X175" s="498"/>
    </row>
    <row r="176" spans="1:24" x14ac:dyDescent="0.2">
      <c r="C176" s="161"/>
      <c r="D176" s="161"/>
      <c r="E176" s="161"/>
      <c r="F176" s="161"/>
      <c r="G176" s="12"/>
      <c r="H176" s="161"/>
      <c r="I176" s="161"/>
      <c r="J176" s="162"/>
      <c r="K176" s="95"/>
      <c r="L176" s="95"/>
      <c r="M176" s="92"/>
      <c r="N176" s="92"/>
      <c r="O176" s="9"/>
      <c r="P176" s="332"/>
      <c r="Q176" s="9"/>
      <c r="R176" s="9"/>
      <c r="S176" s="9"/>
      <c r="T176" s="9"/>
      <c r="U176" s="9"/>
      <c r="V176" s="9"/>
      <c r="W176" s="97"/>
      <c r="X176" s="498"/>
    </row>
    <row r="177" spans="1:24" x14ac:dyDescent="0.2">
      <c r="A177" s="12">
        <v>2349</v>
      </c>
      <c r="B177" s="9" t="s">
        <v>372</v>
      </c>
      <c r="C177" s="156">
        <f>$G$22</f>
        <v>0</v>
      </c>
      <c r="D177" s="156" t="s">
        <v>4</v>
      </c>
      <c r="E177" s="2" t="s">
        <v>76</v>
      </c>
      <c r="F177" s="317">
        <f>SUM(L167:L176)-L168-L173-L174</f>
        <v>0</v>
      </c>
      <c r="G177" s="166" t="s">
        <v>380</v>
      </c>
      <c r="H177" s="4"/>
      <c r="I177" s="328"/>
      <c r="J177" s="96"/>
      <c r="K177" s="95"/>
      <c r="L177" s="95">
        <f>ROUND((F177*C177%)*2,1)/2</f>
        <v>0</v>
      </c>
      <c r="M177" s="92">
        <f>K177+L177</f>
        <v>0</v>
      </c>
      <c r="N177" s="92"/>
      <c r="O177" s="9"/>
      <c r="P177" s="332"/>
      <c r="X177" s="498"/>
    </row>
    <row r="178" spans="1:24" x14ac:dyDescent="0.2">
      <c r="B178" s="9" t="s">
        <v>371</v>
      </c>
      <c r="C178" s="156">
        <f>$G$22</f>
        <v>0</v>
      </c>
      <c r="D178" s="156" t="s">
        <v>4</v>
      </c>
      <c r="E178" s="2" t="s">
        <v>76</v>
      </c>
      <c r="F178" s="317">
        <f>SUM(K167:K176)-K168-K173-K174</f>
        <v>0</v>
      </c>
      <c r="G178" s="166" t="s">
        <v>380</v>
      </c>
      <c r="H178" s="4"/>
      <c r="I178" s="328"/>
      <c r="J178" s="333"/>
      <c r="K178" s="95">
        <f>ROUND((F178*C178%)*2,1)/2</f>
        <v>0</v>
      </c>
      <c r="L178" s="95"/>
      <c r="M178" s="92">
        <f>K178+L178</f>
        <v>0</v>
      </c>
      <c r="N178" s="95"/>
      <c r="O178" s="9"/>
      <c r="P178" s="332"/>
      <c r="X178" s="498"/>
    </row>
    <row r="179" spans="1:24" x14ac:dyDescent="0.2">
      <c r="C179" s="18"/>
      <c r="D179" s="23"/>
      <c r="E179" s="18"/>
      <c r="F179" s="7"/>
      <c r="G179" s="23"/>
      <c r="H179" s="5"/>
      <c r="I179" s="16"/>
      <c r="J179" s="16"/>
      <c r="K179" s="331"/>
      <c r="L179" s="331"/>
      <c r="M179" s="331"/>
      <c r="N179" s="95"/>
      <c r="P179" s="282"/>
      <c r="X179" s="498"/>
    </row>
    <row r="180" spans="1:24" x14ac:dyDescent="0.2">
      <c r="B180" s="106" t="s">
        <v>425</v>
      </c>
      <c r="C180" s="49"/>
      <c r="D180" s="82"/>
      <c r="E180" s="49"/>
      <c r="F180" s="320"/>
      <c r="G180" s="297"/>
      <c r="H180" s="105"/>
      <c r="I180" s="105" t="s">
        <v>79</v>
      </c>
      <c r="J180" s="243"/>
      <c r="K180" s="223">
        <f>SUM(K181:K195)</f>
        <v>0</v>
      </c>
      <c r="L180" s="223">
        <f>SUM(L181:L195)</f>
        <v>0</v>
      </c>
      <c r="M180" s="330">
        <f>SUM(M181:M195)</f>
        <v>0</v>
      </c>
      <c r="N180" s="296">
        <f>SUM(N181:N196)</f>
        <v>0</v>
      </c>
      <c r="P180" s="282"/>
      <c r="Q180" s="101"/>
      <c r="R180" s="101"/>
      <c r="S180" s="101"/>
      <c r="T180" s="101"/>
      <c r="U180" s="101"/>
      <c r="V180" s="187"/>
      <c r="W180" s="415"/>
      <c r="X180" s="498"/>
    </row>
    <row r="181" spans="1:24" ht="29" x14ac:dyDescent="0.2">
      <c r="B181" s="72"/>
      <c r="C181" s="121" t="s">
        <v>378</v>
      </c>
      <c r="D181" s="75" t="s">
        <v>377</v>
      </c>
      <c r="E181" s="121" t="s">
        <v>376</v>
      </c>
      <c r="F181" s="7"/>
      <c r="G181" s="220" t="s">
        <v>412</v>
      </c>
      <c r="H181" s="319" t="s">
        <v>375</v>
      </c>
      <c r="I181" s="319" t="s">
        <v>374</v>
      </c>
      <c r="J181" s="115"/>
      <c r="K181" s="114"/>
      <c r="L181" s="114"/>
      <c r="M181" s="288" t="s">
        <v>355</v>
      </c>
      <c r="N181" s="288"/>
      <c r="P181" s="292" t="s">
        <v>354</v>
      </c>
      <c r="Q181" s="291" t="s">
        <v>353</v>
      </c>
      <c r="R181" s="542" t="s">
        <v>552</v>
      </c>
      <c r="S181" s="543" t="s">
        <v>553</v>
      </c>
      <c r="T181" s="544" t="s">
        <v>554</v>
      </c>
      <c r="U181" s="545" t="s">
        <v>555</v>
      </c>
      <c r="V181" s="546" t="s">
        <v>556</v>
      </c>
      <c r="W181" s="547" t="s">
        <v>557</v>
      </c>
      <c r="X181" s="498"/>
    </row>
    <row r="182" spans="1:24" x14ac:dyDescent="0.2">
      <c r="A182" s="12">
        <v>2350</v>
      </c>
      <c r="B182" s="9" t="s">
        <v>424</v>
      </c>
      <c r="C182" s="156">
        <v>0</v>
      </c>
      <c r="D182" s="156">
        <f t="shared" ref="D182:D188" si="21">$G$19</f>
        <v>0</v>
      </c>
      <c r="E182" s="156">
        <v>0</v>
      </c>
      <c r="F182" s="317"/>
      <c r="G182" s="156">
        <f t="shared" ref="G182:G188" si="22">C182+D182+E182</f>
        <v>0</v>
      </c>
      <c r="H182" s="318">
        <v>0</v>
      </c>
      <c r="I182" s="4">
        <f t="shared" ref="I182:I191" si="23">ROUND(($H182*108.33%)*2,1)/2</f>
        <v>0</v>
      </c>
      <c r="J182" s="96"/>
      <c r="K182" s="95"/>
      <c r="L182" s="95">
        <f t="shared" ref="L182:L191" si="24">ROUND((G182*I182)*2,1)/2</f>
        <v>0</v>
      </c>
      <c r="M182" s="92">
        <f t="shared" ref="M182:M191" si="25">K182+L182</f>
        <v>0</v>
      </c>
      <c r="N182" s="288"/>
      <c r="P182" s="282"/>
      <c r="Q182" s="1">
        <f>$X$121</f>
        <v>0</v>
      </c>
      <c r="R182" s="1">
        <f>$X$122</f>
        <v>0</v>
      </c>
      <c r="S182" s="1">
        <f>$X$123</f>
        <v>0</v>
      </c>
      <c r="T182" s="1">
        <f>$X$124</f>
        <v>0</v>
      </c>
      <c r="U182" s="1">
        <v>0</v>
      </c>
      <c r="V182" s="7">
        <v>0</v>
      </c>
      <c r="W182" s="164">
        <f t="shared" ref="W182:W191" si="26">U182*V182</f>
        <v>0</v>
      </c>
      <c r="X182" s="498"/>
    </row>
    <row r="183" spans="1:24" x14ac:dyDescent="0.2">
      <c r="A183" s="12">
        <f t="shared" ref="A183:A191" si="27">A182+1</f>
        <v>2351</v>
      </c>
      <c r="B183" s="9" t="s">
        <v>423</v>
      </c>
      <c r="C183" s="156">
        <v>0</v>
      </c>
      <c r="D183" s="156">
        <f t="shared" si="21"/>
        <v>0</v>
      </c>
      <c r="E183" s="156">
        <v>0</v>
      </c>
      <c r="F183" s="317"/>
      <c r="G183" s="156">
        <f t="shared" si="22"/>
        <v>0</v>
      </c>
      <c r="H183" s="318">
        <v>0</v>
      </c>
      <c r="I183" s="4">
        <f t="shared" si="23"/>
        <v>0</v>
      </c>
      <c r="J183" s="96"/>
      <c r="K183" s="95"/>
      <c r="L183" s="95">
        <f t="shared" si="24"/>
        <v>0</v>
      </c>
      <c r="M183" s="92">
        <f t="shared" si="25"/>
        <v>0</v>
      </c>
      <c r="N183" s="288"/>
      <c r="P183" s="282"/>
      <c r="T183" s="9"/>
      <c r="W183" s="164">
        <f t="shared" si="26"/>
        <v>0</v>
      </c>
      <c r="X183" s="498"/>
    </row>
    <row r="184" spans="1:24" x14ac:dyDescent="0.2">
      <c r="A184" s="12">
        <f t="shared" si="27"/>
        <v>2352</v>
      </c>
      <c r="B184" s="9" t="s">
        <v>422</v>
      </c>
      <c r="C184" s="156">
        <v>0</v>
      </c>
      <c r="D184" s="156">
        <f t="shared" si="21"/>
        <v>0</v>
      </c>
      <c r="E184" s="156">
        <v>0</v>
      </c>
      <c r="F184" s="317"/>
      <c r="G184" s="156">
        <f t="shared" si="22"/>
        <v>0</v>
      </c>
      <c r="H184" s="318">
        <v>0</v>
      </c>
      <c r="I184" s="4">
        <f t="shared" si="23"/>
        <v>0</v>
      </c>
      <c r="J184" s="96"/>
      <c r="K184" s="95"/>
      <c r="L184" s="95">
        <f t="shared" si="24"/>
        <v>0</v>
      </c>
      <c r="M184" s="92">
        <f t="shared" si="25"/>
        <v>0</v>
      </c>
      <c r="N184" s="288"/>
      <c r="P184" s="282"/>
      <c r="T184" s="9"/>
      <c r="W184" s="164">
        <f t="shared" si="26"/>
        <v>0</v>
      </c>
      <c r="X184" s="498"/>
    </row>
    <row r="185" spans="1:24" x14ac:dyDescent="0.2">
      <c r="A185" s="12">
        <f t="shared" si="27"/>
        <v>2353</v>
      </c>
      <c r="B185" s="9" t="s">
        <v>421</v>
      </c>
      <c r="C185" s="156">
        <v>0</v>
      </c>
      <c r="D185" s="156">
        <f t="shared" si="21"/>
        <v>0</v>
      </c>
      <c r="E185" s="156">
        <v>0</v>
      </c>
      <c r="F185" s="317"/>
      <c r="G185" s="156">
        <f t="shared" si="22"/>
        <v>0</v>
      </c>
      <c r="H185" s="318">
        <v>0</v>
      </c>
      <c r="I185" s="4">
        <f t="shared" si="23"/>
        <v>0</v>
      </c>
      <c r="J185" s="96"/>
      <c r="K185" s="95"/>
      <c r="L185" s="95">
        <f t="shared" si="24"/>
        <v>0</v>
      </c>
      <c r="M185" s="92">
        <f t="shared" si="25"/>
        <v>0</v>
      </c>
      <c r="N185" s="288"/>
      <c r="P185" s="282"/>
      <c r="T185" s="9"/>
      <c r="W185" s="164">
        <f t="shared" si="26"/>
        <v>0</v>
      </c>
      <c r="X185" s="498"/>
    </row>
    <row r="186" spans="1:24" x14ac:dyDescent="0.2">
      <c r="A186" s="12">
        <f t="shared" si="27"/>
        <v>2354</v>
      </c>
      <c r="B186" s="9" t="s">
        <v>420</v>
      </c>
      <c r="C186" s="156">
        <v>0</v>
      </c>
      <c r="D186" s="156">
        <f t="shared" si="21"/>
        <v>0</v>
      </c>
      <c r="E186" s="156">
        <v>0</v>
      </c>
      <c r="F186" s="317"/>
      <c r="G186" s="156">
        <f t="shared" si="22"/>
        <v>0</v>
      </c>
      <c r="H186" s="318">
        <v>0</v>
      </c>
      <c r="I186" s="4">
        <f t="shared" si="23"/>
        <v>0</v>
      </c>
      <c r="J186" s="96"/>
      <c r="K186" s="95"/>
      <c r="L186" s="95">
        <f t="shared" si="24"/>
        <v>0</v>
      </c>
      <c r="M186" s="92">
        <f t="shared" si="25"/>
        <v>0</v>
      </c>
      <c r="N186" s="288"/>
      <c r="P186" s="282"/>
      <c r="T186" s="9"/>
      <c r="W186" s="164">
        <f t="shared" si="26"/>
        <v>0</v>
      </c>
      <c r="X186" s="498"/>
    </row>
    <row r="187" spans="1:24" x14ac:dyDescent="0.2">
      <c r="A187" s="12">
        <f t="shared" si="27"/>
        <v>2355</v>
      </c>
      <c r="B187" s="9" t="s">
        <v>419</v>
      </c>
      <c r="C187" s="156">
        <v>0</v>
      </c>
      <c r="D187" s="156">
        <f t="shared" si="21"/>
        <v>0</v>
      </c>
      <c r="E187" s="156">
        <v>0</v>
      </c>
      <c r="F187" s="317"/>
      <c r="G187" s="156">
        <f t="shared" si="22"/>
        <v>0</v>
      </c>
      <c r="H187" s="318">
        <v>0</v>
      </c>
      <c r="I187" s="4">
        <f t="shared" si="23"/>
        <v>0</v>
      </c>
      <c r="J187" s="96"/>
      <c r="K187" s="95"/>
      <c r="L187" s="95">
        <f t="shared" si="24"/>
        <v>0</v>
      </c>
      <c r="M187" s="92">
        <f t="shared" si="25"/>
        <v>0</v>
      </c>
      <c r="N187" s="288"/>
      <c r="P187" s="282"/>
      <c r="T187" s="9"/>
      <c r="W187" s="164">
        <f t="shared" si="26"/>
        <v>0</v>
      </c>
      <c r="X187" s="498"/>
    </row>
    <row r="188" spans="1:24" x14ac:dyDescent="0.2">
      <c r="A188" s="12">
        <f t="shared" si="27"/>
        <v>2356</v>
      </c>
      <c r="B188" s="9" t="s">
        <v>418</v>
      </c>
      <c r="C188" s="156">
        <v>0</v>
      </c>
      <c r="D188" s="156">
        <f t="shared" si="21"/>
        <v>0</v>
      </c>
      <c r="E188" s="156">
        <v>0</v>
      </c>
      <c r="F188" s="317"/>
      <c r="G188" s="156">
        <f t="shared" si="22"/>
        <v>0</v>
      </c>
      <c r="H188" s="318">
        <v>0</v>
      </c>
      <c r="I188" s="4">
        <f t="shared" si="23"/>
        <v>0</v>
      </c>
      <c r="J188" s="96"/>
      <c r="K188" s="95"/>
      <c r="L188" s="95">
        <f t="shared" si="24"/>
        <v>0</v>
      </c>
      <c r="M188" s="92">
        <f t="shared" si="25"/>
        <v>0</v>
      </c>
      <c r="N188" s="288"/>
      <c r="P188" s="282"/>
      <c r="T188" s="9"/>
      <c r="W188" s="164">
        <f t="shared" si="26"/>
        <v>0</v>
      </c>
      <c r="X188" s="498"/>
    </row>
    <row r="189" spans="1:24" x14ac:dyDescent="0.2">
      <c r="A189" s="12">
        <f t="shared" si="27"/>
        <v>2357</v>
      </c>
      <c r="B189" s="9" t="s">
        <v>287</v>
      </c>
      <c r="C189" s="156"/>
      <c r="D189" s="156"/>
      <c r="E189" s="156"/>
      <c r="F189" s="276" t="s">
        <v>130</v>
      </c>
      <c r="G189" s="2">
        <v>0</v>
      </c>
      <c r="H189" s="318">
        <v>0</v>
      </c>
      <c r="I189" s="4">
        <f t="shared" si="23"/>
        <v>0</v>
      </c>
      <c r="J189" s="96"/>
      <c r="K189" s="95"/>
      <c r="L189" s="95">
        <f t="shared" si="24"/>
        <v>0</v>
      </c>
      <c r="M189" s="92">
        <f t="shared" si="25"/>
        <v>0</v>
      </c>
      <c r="N189" s="288"/>
      <c r="P189" s="282"/>
      <c r="T189" s="9"/>
      <c r="W189" s="164">
        <f t="shared" si="26"/>
        <v>0</v>
      </c>
      <c r="X189" s="498"/>
    </row>
    <row r="190" spans="1:24" x14ac:dyDescent="0.2">
      <c r="A190" s="12">
        <f t="shared" si="27"/>
        <v>2358</v>
      </c>
      <c r="B190" s="9" t="s">
        <v>383</v>
      </c>
      <c r="C190" s="156">
        <v>0</v>
      </c>
      <c r="D190" s="156">
        <f>$G$19</f>
        <v>0</v>
      </c>
      <c r="E190" s="156">
        <v>0</v>
      </c>
      <c r="F190" s="317"/>
      <c r="G190" s="156">
        <f>C190+D190+E190</f>
        <v>0</v>
      </c>
      <c r="H190" s="318">
        <v>0</v>
      </c>
      <c r="I190" s="4">
        <f t="shared" si="23"/>
        <v>0</v>
      </c>
      <c r="J190" s="96"/>
      <c r="K190" s="95"/>
      <c r="L190" s="95">
        <f t="shared" si="24"/>
        <v>0</v>
      </c>
      <c r="M190" s="92">
        <f t="shared" si="25"/>
        <v>0</v>
      </c>
      <c r="N190" s="288"/>
      <c r="O190" s="3" t="s">
        <v>361</v>
      </c>
      <c r="P190" s="282"/>
      <c r="T190" s="9"/>
      <c r="W190" s="164">
        <f t="shared" si="26"/>
        <v>0</v>
      </c>
      <c r="X190" s="498"/>
    </row>
    <row r="191" spans="1:24" x14ac:dyDescent="0.2">
      <c r="A191" s="12">
        <f t="shared" si="27"/>
        <v>2359</v>
      </c>
      <c r="C191" s="156">
        <v>0</v>
      </c>
      <c r="D191" s="156">
        <f>$G$19</f>
        <v>0</v>
      </c>
      <c r="E191" s="156">
        <v>0</v>
      </c>
      <c r="F191" s="317"/>
      <c r="G191" s="156">
        <f>C191+D191+E191</f>
        <v>0</v>
      </c>
      <c r="H191" s="318">
        <v>0</v>
      </c>
      <c r="I191" s="4">
        <f t="shared" si="23"/>
        <v>0</v>
      </c>
      <c r="J191" s="96"/>
      <c r="K191" s="95"/>
      <c r="L191" s="95">
        <f t="shared" si="24"/>
        <v>0</v>
      </c>
      <c r="M191" s="92">
        <f t="shared" si="25"/>
        <v>0</v>
      </c>
      <c r="N191" s="288"/>
      <c r="P191" s="282"/>
      <c r="T191" s="9"/>
      <c r="W191" s="164">
        <f t="shared" si="26"/>
        <v>0</v>
      </c>
      <c r="X191" s="498"/>
    </row>
    <row r="192" spans="1:24" x14ac:dyDescent="0.2">
      <c r="C192" s="2"/>
      <c r="D192" s="156"/>
      <c r="E192" s="2"/>
      <c r="F192" s="317"/>
      <c r="G192" s="156"/>
      <c r="H192" s="4"/>
      <c r="I192" s="328"/>
      <c r="J192" s="115"/>
      <c r="K192" s="114"/>
      <c r="L192" s="114"/>
      <c r="M192" s="92"/>
      <c r="N192" s="288"/>
      <c r="P192" s="282"/>
      <c r="X192" s="498"/>
    </row>
    <row r="193" spans="1:26" x14ac:dyDescent="0.2">
      <c r="A193" s="12">
        <v>2359</v>
      </c>
      <c r="B193" s="9" t="s">
        <v>372</v>
      </c>
      <c r="C193" s="156">
        <f>$G$22</f>
        <v>0</v>
      </c>
      <c r="D193" s="156" t="s">
        <v>4</v>
      </c>
      <c r="E193" s="2" t="s">
        <v>76</v>
      </c>
      <c r="F193" s="317">
        <f>SUM(L181:L192)-L190</f>
        <v>0</v>
      </c>
      <c r="G193" s="166" t="s">
        <v>380</v>
      </c>
      <c r="H193" s="4"/>
      <c r="I193" s="328"/>
      <c r="J193" s="96"/>
      <c r="K193" s="95"/>
      <c r="L193" s="95">
        <f>ROUND((F193*C193%)*2,1)/2</f>
        <v>0</v>
      </c>
      <c r="M193" s="92">
        <f>K193+L193</f>
        <v>0</v>
      </c>
      <c r="N193" s="288"/>
      <c r="P193" s="282"/>
      <c r="X193" s="498"/>
    </row>
    <row r="194" spans="1:26" x14ac:dyDescent="0.2">
      <c r="B194" s="9" t="s">
        <v>414</v>
      </c>
      <c r="C194" s="156">
        <f>$G$22</f>
        <v>0</v>
      </c>
      <c r="D194" s="156" t="s">
        <v>4</v>
      </c>
      <c r="E194" s="2" t="s">
        <v>76</v>
      </c>
      <c r="F194" s="317">
        <f>SUM(K181:K192)-K190</f>
        <v>0</v>
      </c>
      <c r="G194" s="166" t="s">
        <v>380</v>
      </c>
      <c r="H194" s="4"/>
      <c r="I194" s="328"/>
      <c r="J194" s="96"/>
      <c r="K194" s="95">
        <f>ROUND((F194*C194%)*2,1)/2</f>
        <v>0</v>
      </c>
      <c r="L194" s="95"/>
      <c r="M194" s="92">
        <f>K194+L194</f>
        <v>0</v>
      </c>
      <c r="N194" s="288"/>
      <c r="P194" s="282"/>
      <c r="X194" s="498"/>
    </row>
    <row r="195" spans="1:26" x14ac:dyDescent="0.2">
      <c r="C195" s="2"/>
      <c r="D195" s="156"/>
      <c r="E195" s="2"/>
      <c r="F195" s="317"/>
      <c r="G195" s="156"/>
      <c r="H195" s="4"/>
      <c r="I195" s="119"/>
      <c r="J195" s="119"/>
      <c r="K195" s="29"/>
      <c r="L195" s="29"/>
      <c r="M195" s="95"/>
      <c r="N195" s="95"/>
      <c r="P195" s="282"/>
      <c r="X195" s="498"/>
    </row>
    <row r="196" spans="1:26" x14ac:dyDescent="0.2">
      <c r="C196" s="2"/>
      <c r="D196" s="156"/>
      <c r="E196" s="2"/>
      <c r="F196" s="317"/>
      <c r="G196" s="156"/>
      <c r="H196" s="4"/>
      <c r="I196" s="119"/>
      <c r="J196" s="119"/>
      <c r="K196" s="321"/>
      <c r="L196" s="321"/>
      <c r="M196" s="108"/>
      <c r="N196" s="108"/>
      <c r="P196" s="282"/>
      <c r="X196" s="498"/>
    </row>
    <row r="197" spans="1:26" x14ac:dyDescent="0.2">
      <c r="B197" s="106" t="s">
        <v>417</v>
      </c>
      <c r="C197" s="329"/>
      <c r="D197" s="153"/>
      <c r="E197" s="83"/>
      <c r="F197" s="320"/>
      <c r="G197" s="153"/>
      <c r="H197" s="105"/>
      <c r="I197" s="105" t="s">
        <v>79</v>
      </c>
      <c r="J197" s="243"/>
      <c r="K197" s="149">
        <f>SUM(K198:K206)</f>
        <v>0</v>
      </c>
      <c r="L197" s="149">
        <f>SUM(L198:L206)</f>
        <v>0</v>
      </c>
      <c r="M197" s="296">
        <f>SUM(M198:M206)</f>
        <v>0</v>
      </c>
      <c r="N197" s="296">
        <f>SUM(N198:N206)</f>
        <v>0</v>
      </c>
      <c r="P197" s="282"/>
      <c r="X197" s="498"/>
      <c r="Z197" s="5"/>
    </row>
    <row r="198" spans="1:26" ht="29" x14ac:dyDescent="0.2">
      <c r="B198" s="72"/>
      <c r="C198" s="121" t="s">
        <v>378</v>
      </c>
      <c r="D198" s="75" t="s">
        <v>377</v>
      </c>
      <c r="E198" s="121" t="s">
        <v>376</v>
      </c>
      <c r="F198" s="7"/>
      <c r="G198" s="220" t="s">
        <v>412</v>
      </c>
      <c r="H198" s="319" t="s">
        <v>375</v>
      </c>
      <c r="I198" s="319" t="s">
        <v>374</v>
      </c>
      <c r="J198" s="115"/>
      <c r="K198" s="114"/>
      <c r="L198" s="114"/>
      <c r="M198" s="288" t="s">
        <v>355</v>
      </c>
      <c r="N198" s="288"/>
      <c r="P198" s="292" t="s">
        <v>354</v>
      </c>
      <c r="Q198" s="291" t="s">
        <v>353</v>
      </c>
      <c r="R198" s="542" t="s">
        <v>552</v>
      </c>
      <c r="S198" s="543" t="s">
        <v>553</v>
      </c>
      <c r="T198" s="544" t="s">
        <v>554</v>
      </c>
      <c r="U198" s="545" t="s">
        <v>555</v>
      </c>
      <c r="V198" s="546" t="s">
        <v>556</v>
      </c>
      <c r="W198" s="547" t="s">
        <v>557</v>
      </c>
      <c r="X198" s="498"/>
    </row>
    <row r="199" spans="1:26" x14ac:dyDescent="0.2">
      <c r="A199" s="12">
        <v>2360</v>
      </c>
      <c r="B199" s="9" t="s">
        <v>416</v>
      </c>
      <c r="C199" s="156">
        <v>0</v>
      </c>
      <c r="D199" s="156">
        <f>$G$19</f>
        <v>0</v>
      </c>
      <c r="E199" s="156">
        <v>0</v>
      </c>
      <c r="F199" s="317"/>
      <c r="G199" s="156">
        <f>C199+D199+E199</f>
        <v>0</v>
      </c>
      <c r="H199" s="318">
        <v>0</v>
      </c>
      <c r="I199" s="4">
        <f>ROUND(($H199*108.33%)*2,1)/2</f>
        <v>0</v>
      </c>
      <c r="J199" s="96"/>
      <c r="K199" s="95"/>
      <c r="L199" s="95">
        <f>ROUND((G199*I199)*2,1)/2</f>
        <v>0</v>
      </c>
      <c r="M199" s="92">
        <f>K199+L199</f>
        <v>0</v>
      </c>
      <c r="N199" s="288"/>
      <c r="P199" s="282"/>
      <c r="Q199" s="1">
        <f>$X$121</f>
        <v>0</v>
      </c>
      <c r="R199" s="1">
        <f>$X$122</f>
        <v>0</v>
      </c>
      <c r="S199" s="1">
        <f>$X$123</f>
        <v>0</v>
      </c>
      <c r="T199" s="1">
        <f>$X$124</f>
        <v>0</v>
      </c>
      <c r="U199" s="1">
        <v>0</v>
      </c>
      <c r="V199" s="7">
        <v>0</v>
      </c>
      <c r="W199" s="164">
        <f>U199*V199</f>
        <v>0</v>
      </c>
      <c r="X199" s="498"/>
    </row>
    <row r="200" spans="1:26" x14ac:dyDescent="0.2">
      <c r="A200" s="12">
        <f>A199+1</f>
        <v>2361</v>
      </c>
      <c r="B200" s="9" t="s">
        <v>415</v>
      </c>
      <c r="C200" s="156">
        <v>0</v>
      </c>
      <c r="D200" s="156">
        <f>$G$19</f>
        <v>0</v>
      </c>
      <c r="E200" s="156">
        <v>0</v>
      </c>
      <c r="F200" s="317"/>
      <c r="G200" s="156">
        <f>C200+D200+E200</f>
        <v>0</v>
      </c>
      <c r="H200" s="318">
        <v>0</v>
      </c>
      <c r="I200" s="4">
        <f>ROUND(($H200*108.33%)*2,1)/2</f>
        <v>0</v>
      </c>
      <c r="J200" s="96"/>
      <c r="K200" s="95"/>
      <c r="L200" s="95">
        <f>ROUND((G200*I200)*2,1)/2</f>
        <v>0</v>
      </c>
      <c r="M200" s="92">
        <f>K200+L200</f>
        <v>0</v>
      </c>
      <c r="N200" s="288"/>
      <c r="P200" s="282"/>
      <c r="T200" s="9"/>
      <c r="W200" s="164">
        <f>U200*V200</f>
        <v>0</v>
      </c>
      <c r="X200" s="498"/>
    </row>
    <row r="201" spans="1:26" x14ac:dyDescent="0.2">
      <c r="A201" s="12">
        <f>A200+1</f>
        <v>2362</v>
      </c>
      <c r="B201" s="9" t="s">
        <v>383</v>
      </c>
      <c r="C201" s="156">
        <v>0</v>
      </c>
      <c r="D201" s="156">
        <f>$G$19</f>
        <v>0</v>
      </c>
      <c r="E201" s="156">
        <v>0</v>
      </c>
      <c r="F201" s="317"/>
      <c r="G201" s="156">
        <f>C201+D201+E201</f>
        <v>0</v>
      </c>
      <c r="H201" s="318">
        <v>0</v>
      </c>
      <c r="I201" s="4">
        <f>ROUND(($H201*108.33%)*2,1)/2</f>
        <v>0</v>
      </c>
      <c r="J201" s="96"/>
      <c r="K201" s="95"/>
      <c r="L201" s="95">
        <f>ROUND((G201*I201)*2,1)/2</f>
        <v>0</v>
      </c>
      <c r="M201" s="92">
        <f>K201+L201</f>
        <v>0</v>
      </c>
      <c r="N201" s="288"/>
      <c r="O201" s="3" t="s">
        <v>361</v>
      </c>
      <c r="P201" s="282"/>
      <c r="T201" s="9"/>
      <c r="W201" s="164">
        <f>U201*V201</f>
        <v>0</v>
      </c>
      <c r="X201" s="498"/>
    </row>
    <row r="202" spans="1:26" x14ac:dyDescent="0.2">
      <c r="A202" s="12">
        <f>A201+1</f>
        <v>2363</v>
      </c>
      <c r="C202" s="156">
        <v>0</v>
      </c>
      <c r="D202" s="156">
        <f>$G$19</f>
        <v>0</v>
      </c>
      <c r="E202" s="156">
        <v>0</v>
      </c>
      <c r="F202" s="317"/>
      <c r="G202" s="156">
        <f>C202+D202+E202</f>
        <v>0</v>
      </c>
      <c r="H202" s="318">
        <v>0</v>
      </c>
      <c r="I202" s="4">
        <f>ROUND(($H202*108.33%)*2,1)/2</f>
        <v>0</v>
      </c>
      <c r="J202" s="96"/>
      <c r="K202" s="95"/>
      <c r="L202" s="95">
        <f>ROUND((G202*I202)*2,1)/2</f>
        <v>0</v>
      </c>
      <c r="M202" s="92">
        <f>K202+L202</f>
        <v>0</v>
      </c>
      <c r="N202" s="288"/>
      <c r="P202" s="282"/>
      <c r="T202" s="9"/>
      <c r="W202" s="164">
        <f>U202*V202</f>
        <v>0</v>
      </c>
      <c r="X202" s="498"/>
    </row>
    <row r="203" spans="1:26" x14ac:dyDescent="0.2">
      <c r="C203" s="2"/>
      <c r="D203" s="156"/>
      <c r="E203" s="2"/>
      <c r="F203" s="317"/>
      <c r="G203" s="156"/>
      <c r="H203" s="4"/>
      <c r="I203" s="328"/>
      <c r="J203" s="115"/>
      <c r="K203" s="114"/>
      <c r="L203" s="114"/>
      <c r="M203" s="92"/>
      <c r="N203" s="288"/>
      <c r="P203" s="282"/>
      <c r="X203" s="498"/>
    </row>
    <row r="204" spans="1:26" x14ac:dyDescent="0.2">
      <c r="A204" s="12">
        <v>2369</v>
      </c>
      <c r="B204" s="9" t="s">
        <v>372</v>
      </c>
      <c r="C204" s="156">
        <f>$G$22</f>
        <v>0</v>
      </c>
      <c r="D204" s="156" t="s">
        <v>4</v>
      </c>
      <c r="E204" s="2" t="s">
        <v>76</v>
      </c>
      <c r="F204" s="317">
        <f>SUM(L198:L203)-L201</f>
        <v>0</v>
      </c>
      <c r="G204" s="166" t="s">
        <v>380</v>
      </c>
      <c r="H204" s="4"/>
      <c r="I204" s="327"/>
      <c r="J204" s="96"/>
      <c r="K204" s="95"/>
      <c r="L204" s="95">
        <f>ROUND((F204*C204%)*2,1)/2</f>
        <v>0</v>
      </c>
      <c r="M204" s="92">
        <f>K204+L204</f>
        <v>0</v>
      </c>
      <c r="N204" s="288"/>
      <c r="P204" s="282"/>
      <c r="X204" s="498"/>
    </row>
    <row r="205" spans="1:26" x14ac:dyDescent="0.2">
      <c r="B205" s="9" t="s">
        <v>414</v>
      </c>
      <c r="C205" s="156">
        <f>$G$22</f>
        <v>0</v>
      </c>
      <c r="D205" s="156" t="s">
        <v>4</v>
      </c>
      <c r="E205" s="2" t="s">
        <v>76</v>
      </c>
      <c r="F205" s="317">
        <f>SUM(K198:K203)-K201</f>
        <v>0</v>
      </c>
      <c r="G205" s="166" t="s">
        <v>380</v>
      </c>
      <c r="H205" s="4"/>
      <c r="I205" s="327"/>
      <c r="J205" s="96"/>
      <c r="K205" s="95">
        <f>ROUND((F205*C205%)*2,1)/2</f>
        <v>0</v>
      </c>
      <c r="L205" s="95"/>
      <c r="M205" s="92">
        <f>K205+L205</f>
        <v>0</v>
      </c>
      <c r="N205" s="288"/>
      <c r="P205" s="282"/>
      <c r="X205" s="498"/>
    </row>
    <row r="206" spans="1:26" x14ac:dyDescent="0.2">
      <c r="C206" s="2"/>
      <c r="D206" s="156"/>
      <c r="E206" s="2"/>
      <c r="F206" s="317"/>
      <c r="G206" s="156"/>
      <c r="H206" s="4"/>
      <c r="I206" s="119"/>
      <c r="J206" s="123"/>
      <c r="K206" s="321"/>
      <c r="L206" s="321"/>
      <c r="M206" s="108"/>
      <c r="N206" s="108"/>
      <c r="P206" s="282"/>
      <c r="X206" s="498"/>
    </row>
    <row r="207" spans="1:26" x14ac:dyDescent="0.2">
      <c r="B207" s="106" t="s">
        <v>413</v>
      </c>
      <c r="C207" s="83"/>
      <c r="D207" s="153"/>
      <c r="E207" s="83"/>
      <c r="F207" s="323"/>
      <c r="G207" s="153"/>
      <c r="H207" s="105"/>
      <c r="I207" s="105" t="s">
        <v>79</v>
      </c>
      <c r="J207" s="243"/>
      <c r="K207" s="149">
        <f>SUM(K208:K219)</f>
        <v>0</v>
      </c>
      <c r="L207" s="149">
        <f>SUM(L208:L219)</f>
        <v>0</v>
      </c>
      <c r="M207" s="255">
        <f>SUM(M208:M219)</f>
        <v>0</v>
      </c>
      <c r="N207" s="255">
        <f>SUM(N208:N219)</f>
        <v>0</v>
      </c>
      <c r="O207" s="110"/>
      <c r="P207" s="282"/>
      <c r="X207" s="498"/>
    </row>
    <row r="208" spans="1:26" ht="29" x14ac:dyDescent="0.2">
      <c r="B208" s="72"/>
      <c r="C208" s="121" t="s">
        <v>378</v>
      </c>
      <c r="D208" s="75" t="s">
        <v>377</v>
      </c>
      <c r="E208" s="121" t="s">
        <v>376</v>
      </c>
      <c r="F208" s="7"/>
      <c r="G208" s="220" t="s">
        <v>412</v>
      </c>
      <c r="H208" s="319" t="s">
        <v>375</v>
      </c>
      <c r="I208" s="319" t="s">
        <v>374</v>
      </c>
      <c r="J208" s="115"/>
      <c r="K208" s="114"/>
      <c r="L208" s="114"/>
      <c r="M208" s="288" t="s">
        <v>355</v>
      </c>
      <c r="N208" s="288"/>
      <c r="P208" s="292" t="s">
        <v>354</v>
      </c>
      <c r="Q208" s="291" t="s">
        <v>353</v>
      </c>
      <c r="R208" s="542" t="s">
        <v>552</v>
      </c>
      <c r="S208" s="543" t="s">
        <v>553</v>
      </c>
      <c r="T208" s="544" t="s">
        <v>554</v>
      </c>
      <c r="U208" s="545" t="s">
        <v>555</v>
      </c>
      <c r="V208" s="546" t="s">
        <v>556</v>
      </c>
      <c r="W208" s="547" t="s">
        <v>557</v>
      </c>
      <c r="X208" s="498"/>
    </row>
    <row r="209" spans="1:24" x14ac:dyDescent="0.2">
      <c r="A209" s="12">
        <v>2410</v>
      </c>
      <c r="B209" s="9" t="s">
        <v>411</v>
      </c>
      <c r="C209" s="156">
        <v>0</v>
      </c>
      <c r="D209" s="156">
        <f>$G$19</f>
        <v>0</v>
      </c>
      <c r="E209" s="156">
        <v>0</v>
      </c>
      <c r="F209" s="317"/>
      <c r="G209" s="156">
        <f>C209+D209+E209</f>
        <v>0</v>
      </c>
      <c r="H209" s="318">
        <v>0</v>
      </c>
      <c r="I209" s="4">
        <f t="shared" ref="I209:I215" si="28">ROUND(($H209*108.33%)*2,1)/2</f>
        <v>0</v>
      </c>
      <c r="J209" s="96"/>
      <c r="K209" s="95"/>
      <c r="L209" s="95">
        <f t="shared" ref="L209:L215" si="29">ROUND((G209*I209)*2,1)/2</f>
        <v>0</v>
      </c>
      <c r="M209" s="92">
        <f t="shared" ref="M209:M215" si="30">K209+L209</f>
        <v>0</v>
      </c>
      <c r="N209" s="288"/>
      <c r="O209" s="326"/>
      <c r="P209" s="282"/>
      <c r="Q209" s="1">
        <f>$X$121</f>
        <v>0</v>
      </c>
      <c r="R209" s="1">
        <f>$X$122</f>
        <v>0</v>
      </c>
      <c r="S209" s="1">
        <f>$X$123</f>
        <v>0</v>
      </c>
      <c r="T209" s="1">
        <f>$X$124</f>
        <v>0</v>
      </c>
      <c r="U209" s="1">
        <v>0</v>
      </c>
      <c r="V209" s="7">
        <v>0</v>
      </c>
      <c r="W209" s="164">
        <f t="shared" ref="W209:W215" si="31">U209*V209</f>
        <v>0</v>
      </c>
      <c r="X209" s="498"/>
    </row>
    <row r="210" spans="1:24" x14ac:dyDescent="0.2">
      <c r="A210" s="12">
        <f t="shared" ref="A210:A215" si="32">A209+1</f>
        <v>2411</v>
      </c>
      <c r="B210" s="9" t="s">
        <v>410</v>
      </c>
      <c r="C210" s="156">
        <v>0</v>
      </c>
      <c r="D210" s="156">
        <f>$G$19</f>
        <v>0</v>
      </c>
      <c r="E210" s="156">
        <v>0</v>
      </c>
      <c r="F210" s="317"/>
      <c r="G210" s="156">
        <f>C210+D210+E210</f>
        <v>0</v>
      </c>
      <c r="H210" s="318">
        <v>0</v>
      </c>
      <c r="I210" s="4">
        <f t="shared" si="28"/>
        <v>0</v>
      </c>
      <c r="J210" s="96"/>
      <c r="K210" s="95"/>
      <c r="L210" s="95">
        <f t="shared" si="29"/>
        <v>0</v>
      </c>
      <c r="M210" s="92">
        <f t="shared" si="30"/>
        <v>0</v>
      </c>
      <c r="N210" s="288"/>
      <c r="P210" s="282"/>
      <c r="W210" s="164">
        <f t="shared" si="31"/>
        <v>0</v>
      </c>
      <c r="X210" s="498"/>
    </row>
    <row r="211" spans="1:24" x14ac:dyDescent="0.2">
      <c r="A211" s="12">
        <f t="shared" si="32"/>
        <v>2412</v>
      </c>
      <c r="B211" s="9" t="s">
        <v>409</v>
      </c>
      <c r="C211" s="156">
        <v>0</v>
      </c>
      <c r="D211" s="156">
        <f>$G$19</f>
        <v>0</v>
      </c>
      <c r="E211" s="156">
        <v>0</v>
      </c>
      <c r="F211" s="317"/>
      <c r="G211" s="156">
        <f>C211+D211+E211</f>
        <v>0</v>
      </c>
      <c r="H211" s="318">
        <v>0</v>
      </c>
      <c r="I211" s="4">
        <f t="shared" si="28"/>
        <v>0</v>
      </c>
      <c r="J211" s="96"/>
      <c r="K211" s="95"/>
      <c r="L211" s="95">
        <f t="shared" si="29"/>
        <v>0</v>
      </c>
      <c r="M211" s="92">
        <f t="shared" si="30"/>
        <v>0</v>
      </c>
      <c r="N211" s="288"/>
      <c r="P211" s="282"/>
      <c r="W211" s="164">
        <f t="shared" si="31"/>
        <v>0</v>
      </c>
      <c r="X211" s="498"/>
    </row>
    <row r="212" spans="1:24" x14ac:dyDescent="0.2">
      <c r="A212" s="12">
        <f t="shared" si="32"/>
        <v>2413</v>
      </c>
      <c r="B212" s="9" t="s">
        <v>408</v>
      </c>
      <c r="C212" s="156">
        <v>0</v>
      </c>
      <c r="D212" s="156">
        <f>$G$19</f>
        <v>0</v>
      </c>
      <c r="E212" s="156">
        <v>0</v>
      </c>
      <c r="F212" s="317"/>
      <c r="G212" s="156">
        <f>C212+D212+E212</f>
        <v>0</v>
      </c>
      <c r="H212" s="318">
        <v>0</v>
      </c>
      <c r="I212" s="4">
        <f t="shared" si="28"/>
        <v>0</v>
      </c>
      <c r="J212" s="96"/>
      <c r="K212" s="95"/>
      <c r="L212" s="95">
        <f t="shared" si="29"/>
        <v>0</v>
      </c>
      <c r="M212" s="92">
        <f t="shared" si="30"/>
        <v>0</v>
      </c>
      <c r="N212" s="288"/>
      <c r="P212" s="282"/>
      <c r="W212" s="164">
        <f t="shared" si="31"/>
        <v>0</v>
      </c>
      <c r="X212" s="498"/>
    </row>
    <row r="213" spans="1:24" x14ac:dyDescent="0.2">
      <c r="A213" s="12">
        <f t="shared" si="32"/>
        <v>2414</v>
      </c>
      <c r="B213" s="9" t="s">
        <v>287</v>
      </c>
      <c r="C213" s="156"/>
      <c r="D213" s="156"/>
      <c r="E213" s="156"/>
      <c r="F213" s="276" t="s">
        <v>407</v>
      </c>
      <c r="G213" s="2">
        <v>0</v>
      </c>
      <c r="H213" s="318">
        <v>0</v>
      </c>
      <c r="I213" s="4">
        <f t="shared" si="28"/>
        <v>0</v>
      </c>
      <c r="J213" s="96"/>
      <c r="K213" s="95"/>
      <c r="L213" s="95">
        <f t="shared" si="29"/>
        <v>0</v>
      </c>
      <c r="M213" s="92">
        <f t="shared" si="30"/>
        <v>0</v>
      </c>
      <c r="N213" s="288"/>
      <c r="P213" s="282"/>
      <c r="W213" s="164">
        <f t="shared" si="31"/>
        <v>0</v>
      </c>
      <c r="X213" s="498"/>
    </row>
    <row r="214" spans="1:24" x14ac:dyDescent="0.2">
      <c r="A214" s="12">
        <f t="shared" si="32"/>
        <v>2415</v>
      </c>
      <c r="B214" s="9" t="s">
        <v>383</v>
      </c>
      <c r="C214" s="156">
        <v>0</v>
      </c>
      <c r="D214" s="156">
        <f>$G$19</f>
        <v>0</v>
      </c>
      <c r="E214" s="156">
        <v>0</v>
      </c>
      <c r="F214" s="276"/>
      <c r="G214" s="156">
        <f>C214+D214+E214</f>
        <v>0</v>
      </c>
      <c r="H214" s="318">
        <v>0</v>
      </c>
      <c r="I214" s="4">
        <f t="shared" si="28"/>
        <v>0</v>
      </c>
      <c r="J214" s="96"/>
      <c r="K214" s="95"/>
      <c r="L214" s="95">
        <f t="shared" si="29"/>
        <v>0</v>
      </c>
      <c r="M214" s="92">
        <f t="shared" si="30"/>
        <v>0</v>
      </c>
      <c r="N214" s="288"/>
      <c r="O214" s="3" t="s">
        <v>361</v>
      </c>
      <c r="P214" s="282"/>
      <c r="W214" s="164">
        <f t="shared" si="31"/>
        <v>0</v>
      </c>
      <c r="X214" s="498"/>
    </row>
    <row r="215" spans="1:24" x14ac:dyDescent="0.2">
      <c r="A215" s="12">
        <f t="shared" si="32"/>
        <v>2416</v>
      </c>
      <c r="C215" s="156">
        <v>0</v>
      </c>
      <c r="D215" s="156">
        <f>$G$19</f>
        <v>0</v>
      </c>
      <c r="E215" s="156">
        <v>0</v>
      </c>
      <c r="F215" s="317"/>
      <c r="G215" s="156">
        <f>C215+D215+E215</f>
        <v>0</v>
      </c>
      <c r="H215" s="318">
        <v>0</v>
      </c>
      <c r="I215" s="4">
        <f t="shared" si="28"/>
        <v>0</v>
      </c>
      <c r="J215" s="96"/>
      <c r="K215" s="95"/>
      <c r="L215" s="95">
        <f t="shared" si="29"/>
        <v>0</v>
      </c>
      <c r="M215" s="92">
        <f t="shared" si="30"/>
        <v>0</v>
      </c>
      <c r="N215" s="288"/>
      <c r="P215" s="282"/>
      <c r="W215" s="164">
        <f t="shared" si="31"/>
        <v>0</v>
      </c>
      <c r="X215" s="498"/>
    </row>
    <row r="216" spans="1:24" x14ac:dyDescent="0.2">
      <c r="C216" s="2"/>
      <c r="D216" s="156"/>
      <c r="E216" s="156"/>
      <c r="F216" s="317"/>
      <c r="G216" s="156"/>
      <c r="H216" s="14"/>
      <c r="I216" s="16"/>
      <c r="J216" s="115"/>
      <c r="K216" s="114"/>
      <c r="L216" s="114"/>
      <c r="M216" s="92"/>
      <c r="N216" s="288"/>
      <c r="P216" s="282"/>
      <c r="X216" s="498"/>
    </row>
    <row r="217" spans="1:24" x14ac:dyDescent="0.2">
      <c r="A217" s="12">
        <v>2419</v>
      </c>
      <c r="B217" s="9" t="s">
        <v>372</v>
      </c>
      <c r="C217" s="156">
        <f>$G$22</f>
        <v>0</v>
      </c>
      <c r="D217" s="156" t="s">
        <v>4</v>
      </c>
      <c r="E217" s="2" t="s">
        <v>76</v>
      </c>
      <c r="F217" s="317">
        <f>SUM(L208:L216)-L214</f>
        <v>0</v>
      </c>
      <c r="G217" s="166" t="s">
        <v>380</v>
      </c>
      <c r="H217" s="4"/>
      <c r="I217" s="16"/>
      <c r="J217" s="96"/>
      <c r="K217" s="95"/>
      <c r="L217" s="95">
        <f>ROUND((F217*C217%)*2,1)/2</f>
        <v>0</v>
      </c>
      <c r="M217" s="92">
        <f>K217+L217</f>
        <v>0</v>
      </c>
      <c r="N217" s="288"/>
      <c r="P217" s="282"/>
      <c r="X217" s="498"/>
    </row>
    <row r="218" spans="1:24" x14ac:dyDescent="0.2">
      <c r="B218" s="9" t="s">
        <v>371</v>
      </c>
      <c r="C218" s="156">
        <f>$G$22</f>
        <v>0</v>
      </c>
      <c r="D218" s="156" t="s">
        <v>4</v>
      </c>
      <c r="E218" s="2" t="s">
        <v>76</v>
      </c>
      <c r="F218" s="317">
        <f>SUM(K208:K216)-K214</f>
        <v>0</v>
      </c>
      <c r="G218" s="166" t="s">
        <v>380</v>
      </c>
      <c r="H218" s="4"/>
      <c r="I218" s="16"/>
      <c r="J218" s="96"/>
      <c r="K218" s="95">
        <f>ROUND((F218*C218%)*2,1)/2</f>
        <v>0</v>
      </c>
      <c r="L218" s="95"/>
      <c r="M218" s="92">
        <f>K218+L218</f>
        <v>0</v>
      </c>
      <c r="N218" s="288"/>
      <c r="P218" s="282"/>
      <c r="X218" s="498"/>
    </row>
    <row r="219" spans="1:24" x14ac:dyDescent="0.2">
      <c r="C219" s="2"/>
      <c r="D219" s="156"/>
      <c r="E219" s="2"/>
      <c r="F219" s="317"/>
      <c r="G219" s="156"/>
      <c r="H219" s="4"/>
      <c r="I219" s="16"/>
      <c r="J219" s="115"/>
      <c r="K219" s="29"/>
      <c r="L219" s="29"/>
      <c r="M219" s="92"/>
      <c r="N219" s="92"/>
      <c r="P219" s="282"/>
      <c r="X219" s="498"/>
    </row>
    <row r="220" spans="1:24" x14ac:dyDescent="0.2">
      <c r="B220" s="106" t="s">
        <v>406</v>
      </c>
      <c r="C220" s="83"/>
      <c r="D220" s="153"/>
      <c r="E220" s="83"/>
      <c r="F220" s="323"/>
      <c r="G220" s="153"/>
      <c r="H220" s="105"/>
      <c r="I220" s="105" t="s">
        <v>79</v>
      </c>
      <c r="J220" s="243"/>
      <c r="K220" s="149">
        <f>SUM(K221:K232)</f>
        <v>0</v>
      </c>
      <c r="L220" s="149">
        <f>SUM(L221:L232)</f>
        <v>0</v>
      </c>
      <c r="M220" s="255">
        <f>SUM(M221:M232)</f>
        <v>0</v>
      </c>
      <c r="N220" s="255">
        <f>SUM(N221:N232)</f>
        <v>0</v>
      </c>
      <c r="O220" s="110"/>
      <c r="P220" s="282"/>
      <c r="X220" s="498"/>
    </row>
    <row r="221" spans="1:24" ht="29" x14ac:dyDescent="0.2">
      <c r="A221" s="107"/>
      <c r="B221" s="72"/>
      <c r="C221" s="121" t="s">
        <v>378</v>
      </c>
      <c r="D221" s="75" t="s">
        <v>377</v>
      </c>
      <c r="E221" s="121" t="s">
        <v>376</v>
      </c>
      <c r="F221" s="7"/>
      <c r="G221" s="26" t="s">
        <v>385</v>
      </c>
      <c r="H221" s="319" t="s">
        <v>375</v>
      </c>
      <c r="I221" s="319" t="s">
        <v>374</v>
      </c>
      <c r="J221" s="115"/>
      <c r="K221" s="114"/>
      <c r="L221" s="114"/>
      <c r="M221" s="288" t="s">
        <v>355</v>
      </c>
      <c r="N221" s="288"/>
      <c r="P221" s="292" t="s">
        <v>354</v>
      </c>
      <c r="Q221" s="291" t="s">
        <v>353</v>
      </c>
      <c r="R221" s="542" t="s">
        <v>552</v>
      </c>
      <c r="S221" s="543" t="s">
        <v>553</v>
      </c>
      <c r="T221" s="544" t="s">
        <v>554</v>
      </c>
      <c r="U221" s="545" t="s">
        <v>555</v>
      </c>
      <c r="V221" s="546" t="s">
        <v>556</v>
      </c>
      <c r="W221" s="547" t="s">
        <v>557</v>
      </c>
      <c r="X221" s="498"/>
    </row>
    <row r="222" spans="1:24" x14ac:dyDescent="0.2">
      <c r="A222" s="12">
        <v>2420</v>
      </c>
      <c r="B222" s="9" t="s">
        <v>405</v>
      </c>
      <c r="C222" s="156">
        <v>0</v>
      </c>
      <c r="D222" s="156">
        <f t="shared" ref="D222:D228" si="33">$G$19</f>
        <v>0</v>
      </c>
      <c r="E222" s="156">
        <v>0</v>
      </c>
      <c r="F222" s="317"/>
      <c r="G222" s="156">
        <f t="shared" ref="G222:G228" si="34">C222+D222+E222</f>
        <v>0</v>
      </c>
      <c r="H222" s="318">
        <v>0</v>
      </c>
      <c r="I222" s="4">
        <f t="shared" ref="I222:I228" si="35">ROUND(($H222*108.33%)*2,1)/2</f>
        <v>0</v>
      </c>
      <c r="J222" s="96"/>
      <c r="K222" s="95"/>
      <c r="L222" s="95">
        <f t="shared" ref="L222:L228" si="36">ROUND((G222*I222)*2,1)/2</f>
        <v>0</v>
      </c>
      <c r="M222" s="92">
        <f t="shared" ref="M222:M228" si="37">K222+L222</f>
        <v>0</v>
      </c>
      <c r="N222" s="288"/>
      <c r="O222" s="326"/>
      <c r="P222" s="282"/>
      <c r="Q222" s="1">
        <f>$X$121</f>
        <v>0</v>
      </c>
      <c r="R222" s="1">
        <f>$X$122</f>
        <v>0</v>
      </c>
      <c r="S222" s="1">
        <f>$X$123</f>
        <v>0</v>
      </c>
      <c r="T222" s="1">
        <f>$X$124</f>
        <v>0</v>
      </c>
      <c r="U222" s="1">
        <v>0</v>
      </c>
      <c r="V222" s="7">
        <v>0</v>
      </c>
      <c r="W222" s="164">
        <f t="shared" ref="W222:W228" si="38">U222*V222</f>
        <v>0</v>
      </c>
      <c r="X222" s="498"/>
    </row>
    <row r="223" spans="1:24" x14ac:dyDescent="0.2">
      <c r="A223" s="12">
        <f t="shared" ref="A223:A228" si="39">A222+1</f>
        <v>2421</v>
      </c>
      <c r="B223" s="9" t="s">
        <v>404</v>
      </c>
      <c r="C223" s="156">
        <v>0</v>
      </c>
      <c r="D223" s="156">
        <f t="shared" si="33"/>
        <v>0</v>
      </c>
      <c r="E223" s="156">
        <v>0</v>
      </c>
      <c r="F223" s="317"/>
      <c r="G223" s="156">
        <f t="shared" si="34"/>
        <v>0</v>
      </c>
      <c r="H223" s="318">
        <v>0</v>
      </c>
      <c r="I223" s="4">
        <f t="shared" si="35"/>
        <v>0</v>
      </c>
      <c r="J223" s="96"/>
      <c r="K223" s="95"/>
      <c r="L223" s="95">
        <f t="shared" si="36"/>
        <v>0</v>
      </c>
      <c r="M223" s="92">
        <f t="shared" si="37"/>
        <v>0</v>
      </c>
      <c r="N223" s="288"/>
      <c r="P223" s="282"/>
      <c r="W223" s="164">
        <f t="shared" si="38"/>
        <v>0</v>
      </c>
      <c r="X223" s="498"/>
    </row>
    <row r="224" spans="1:24" x14ac:dyDescent="0.2">
      <c r="A224" s="12">
        <f t="shared" si="39"/>
        <v>2422</v>
      </c>
      <c r="B224" s="9" t="s">
        <v>403</v>
      </c>
      <c r="C224" s="156">
        <v>0</v>
      </c>
      <c r="D224" s="156">
        <f t="shared" si="33"/>
        <v>0</v>
      </c>
      <c r="E224" s="156">
        <v>0</v>
      </c>
      <c r="F224" s="317"/>
      <c r="G224" s="156">
        <f t="shared" si="34"/>
        <v>0</v>
      </c>
      <c r="H224" s="318">
        <v>0</v>
      </c>
      <c r="I224" s="4">
        <f t="shared" si="35"/>
        <v>0</v>
      </c>
      <c r="J224" s="96"/>
      <c r="K224" s="95"/>
      <c r="L224" s="95">
        <f t="shared" si="36"/>
        <v>0</v>
      </c>
      <c r="M224" s="92">
        <f t="shared" si="37"/>
        <v>0</v>
      </c>
      <c r="N224" s="288"/>
      <c r="P224" s="282"/>
      <c r="W224" s="164">
        <f t="shared" si="38"/>
        <v>0</v>
      </c>
      <c r="X224" s="498"/>
    </row>
    <row r="225" spans="1:24" x14ac:dyDescent="0.2">
      <c r="A225" s="12">
        <f t="shared" si="39"/>
        <v>2423</v>
      </c>
      <c r="B225" s="9" t="s">
        <v>402</v>
      </c>
      <c r="C225" s="156">
        <v>0</v>
      </c>
      <c r="D225" s="156">
        <f t="shared" si="33"/>
        <v>0</v>
      </c>
      <c r="E225" s="156">
        <v>0</v>
      </c>
      <c r="F225" s="317"/>
      <c r="G225" s="156">
        <f t="shared" si="34"/>
        <v>0</v>
      </c>
      <c r="H225" s="318">
        <v>0</v>
      </c>
      <c r="I225" s="4">
        <f t="shared" si="35"/>
        <v>0</v>
      </c>
      <c r="J225" s="96"/>
      <c r="K225" s="95"/>
      <c r="L225" s="95">
        <f t="shared" si="36"/>
        <v>0</v>
      </c>
      <c r="M225" s="92">
        <f t="shared" si="37"/>
        <v>0</v>
      </c>
      <c r="N225" s="288"/>
      <c r="P225" s="282"/>
      <c r="W225" s="164">
        <f t="shared" si="38"/>
        <v>0</v>
      </c>
      <c r="X225" s="498"/>
    </row>
    <row r="226" spans="1:24" x14ac:dyDescent="0.2">
      <c r="A226" s="12">
        <f t="shared" si="39"/>
        <v>2424</v>
      </c>
      <c r="B226" s="9" t="s">
        <v>401</v>
      </c>
      <c r="C226" s="156">
        <v>0</v>
      </c>
      <c r="D226" s="156">
        <f t="shared" si="33"/>
        <v>0</v>
      </c>
      <c r="E226" s="156">
        <v>0</v>
      </c>
      <c r="F226" s="317"/>
      <c r="G226" s="156">
        <f t="shared" si="34"/>
        <v>0</v>
      </c>
      <c r="H226" s="318">
        <v>0</v>
      </c>
      <c r="I226" s="4">
        <f t="shared" si="35"/>
        <v>0</v>
      </c>
      <c r="J226" s="96"/>
      <c r="K226" s="95"/>
      <c r="L226" s="95">
        <f t="shared" si="36"/>
        <v>0</v>
      </c>
      <c r="M226" s="92">
        <f t="shared" si="37"/>
        <v>0</v>
      </c>
      <c r="N226" s="288"/>
      <c r="P226" s="282"/>
      <c r="W226" s="164">
        <f t="shared" si="38"/>
        <v>0</v>
      </c>
      <c r="X226" s="498"/>
    </row>
    <row r="227" spans="1:24" x14ac:dyDescent="0.2">
      <c r="A227" s="12">
        <f t="shared" si="39"/>
        <v>2425</v>
      </c>
      <c r="B227" s="9" t="s">
        <v>383</v>
      </c>
      <c r="C227" s="156">
        <v>0</v>
      </c>
      <c r="D227" s="156">
        <f t="shared" si="33"/>
        <v>0</v>
      </c>
      <c r="E227" s="156">
        <v>0</v>
      </c>
      <c r="F227" s="317"/>
      <c r="G227" s="156">
        <f t="shared" si="34"/>
        <v>0</v>
      </c>
      <c r="H227" s="318">
        <v>0</v>
      </c>
      <c r="I227" s="4">
        <f t="shared" si="35"/>
        <v>0</v>
      </c>
      <c r="J227" s="96"/>
      <c r="K227" s="95"/>
      <c r="L227" s="95">
        <f t="shared" si="36"/>
        <v>0</v>
      </c>
      <c r="M227" s="92">
        <f t="shared" si="37"/>
        <v>0</v>
      </c>
      <c r="N227" s="288"/>
      <c r="O227" s="3" t="s">
        <v>361</v>
      </c>
      <c r="P227" s="282"/>
      <c r="W227" s="164">
        <f t="shared" si="38"/>
        <v>0</v>
      </c>
      <c r="X227" s="498"/>
    </row>
    <row r="228" spans="1:24" x14ac:dyDescent="0.2">
      <c r="A228" s="12">
        <f t="shared" si="39"/>
        <v>2426</v>
      </c>
      <c r="C228" s="156">
        <v>0</v>
      </c>
      <c r="D228" s="156">
        <f t="shared" si="33"/>
        <v>0</v>
      </c>
      <c r="E228" s="156">
        <v>0</v>
      </c>
      <c r="F228" s="317"/>
      <c r="G228" s="156">
        <f t="shared" si="34"/>
        <v>0</v>
      </c>
      <c r="H228" s="318">
        <v>0</v>
      </c>
      <c r="I228" s="4">
        <f t="shared" si="35"/>
        <v>0</v>
      </c>
      <c r="J228" s="96"/>
      <c r="K228" s="95"/>
      <c r="L228" s="95">
        <f t="shared" si="36"/>
        <v>0</v>
      </c>
      <c r="M228" s="92">
        <f t="shared" si="37"/>
        <v>0</v>
      </c>
      <c r="N228" s="288"/>
      <c r="P228" s="282"/>
      <c r="W228" s="164">
        <f t="shared" si="38"/>
        <v>0</v>
      </c>
      <c r="X228" s="498"/>
    </row>
    <row r="229" spans="1:24" x14ac:dyDescent="0.2">
      <c r="C229" s="2"/>
      <c r="D229" s="156"/>
      <c r="E229" s="156"/>
      <c r="F229" s="317"/>
      <c r="G229" s="156"/>
      <c r="H229" s="14"/>
      <c r="I229" s="119"/>
      <c r="J229" s="123"/>
      <c r="K229" s="29"/>
      <c r="L229" s="29"/>
      <c r="M229" s="92"/>
      <c r="N229" s="288"/>
      <c r="P229" s="282"/>
      <c r="X229" s="498"/>
    </row>
    <row r="230" spans="1:24" x14ac:dyDescent="0.2">
      <c r="A230" s="12">
        <v>2429</v>
      </c>
      <c r="B230" s="9" t="s">
        <v>372</v>
      </c>
      <c r="C230" s="156">
        <f>$G$22</f>
        <v>0</v>
      </c>
      <c r="D230" s="156" t="s">
        <v>4</v>
      </c>
      <c r="E230" s="2" t="s">
        <v>76</v>
      </c>
      <c r="F230" s="317">
        <f>SUM(L221:L229)-L227</f>
        <v>0</v>
      </c>
      <c r="G230" s="166" t="s">
        <v>380</v>
      </c>
      <c r="H230" s="4"/>
      <c r="I230" s="119"/>
      <c r="J230" s="96"/>
      <c r="K230" s="95"/>
      <c r="L230" s="95">
        <f>ROUND((F230*C230%)*2,1)/2</f>
        <v>0</v>
      </c>
      <c r="M230" s="92">
        <f>K230+L230</f>
        <v>0</v>
      </c>
      <c r="N230" s="288"/>
      <c r="P230" s="282"/>
      <c r="X230" s="498"/>
    </row>
    <row r="231" spans="1:24" x14ac:dyDescent="0.2">
      <c r="B231" s="9" t="s">
        <v>371</v>
      </c>
      <c r="C231" s="156">
        <f>$G$22</f>
        <v>0</v>
      </c>
      <c r="D231" s="156" t="s">
        <v>4</v>
      </c>
      <c r="E231" s="2" t="s">
        <v>76</v>
      </c>
      <c r="F231" s="317">
        <f>SUM(K221:K229)-K227</f>
        <v>0</v>
      </c>
      <c r="G231" s="166" t="s">
        <v>380</v>
      </c>
      <c r="H231" s="4"/>
      <c r="I231" s="119"/>
      <c r="J231" s="96"/>
      <c r="K231" s="95">
        <f>ROUND((F231*C231%)*2,1)/2</f>
        <v>0</v>
      </c>
      <c r="L231" s="95"/>
      <c r="M231" s="92">
        <f>K231+L231</f>
        <v>0</v>
      </c>
      <c r="N231" s="288"/>
      <c r="P231" s="282"/>
      <c r="X231" s="498"/>
    </row>
    <row r="232" spans="1:24" x14ac:dyDescent="0.2">
      <c r="C232" s="2"/>
      <c r="D232" s="156"/>
      <c r="E232" s="2"/>
      <c r="F232" s="317"/>
      <c r="G232" s="156"/>
      <c r="H232" s="4"/>
      <c r="I232" s="119"/>
      <c r="J232" s="123"/>
      <c r="K232" s="29"/>
      <c r="L232" s="29"/>
      <c r="M232" s="92"/>
      <c r="N232" s="92"/>
      <c r="P232" s="282"/>
      <c r="X232" s="498"/>
    </row>
    <row r="233" spans="1:24" x14ac:dyDescent="0.2">
      <c r="B233" s="106" t="s">
        <v>400</v>
      </c>
      <c r="C233" s="83"/>
      <c r="D233" s="153"/>
      <c r="E233" s="83"/>
      <c r="F233" s="323"/>
      <c r="G233" s="153"/>
      <c r="H233" s="105"/>
      <c r="I233" s="105" t="s">
        <v>79</v>
      </c>
      <c r="J233" s="243"/>
      <c r="K233" s="149">
        <f>SUM(K234:K243)</f>
        <v>0</v>
      </c>
      <c r="L233" s="149">
        <f>SUM(L234:L243)</f>
        <v>0</v>
      </c>
      <c r="M233" s="255">
        <f>SUM(M234:M243)</f>
        <v>0</v>
      </c>
      <c r="N233" s="255">
        <f>SUM(N234:N244)</f>
        <v>0</v>
      </c>
      <c r="O233" s="110"/>
      <c r="P233" s="282"/>
      <c r="X233" s="498"/>
    </row>
    <row r="234" spans="1:24" ht="29" x14ac:dyDescent="0.2">
      <c r="B234" s="72"/>
      <c r="C234" s="121" t="s">
        <v>378</v>
      </c>
      <c r="D234" s="75" t="s">
        <v>377</v>
      </c>
      <c r="E234" s="121" t="s">
        <v>376</v>
      </c>
      <c r="F234" s="7"/>
      <c r="G234" s="220" t="s">
        <v>385</v>
      </c>
      <c r="H234" s="319" t="s">
        <v>375</v>
      </c>
      <c r="I234" s="319" t="s">
        <v>374</v>
      </c>
      <c r="J234" s="115"/>
      <c r="K234" s="114"/>
      <c r="L234" s="114"/>
      <c r="M234" s="288" t="s">
        <v>355</v>
      </c>
      <c r="N234" s="288"/>
      <c r="P234" s="292" t="s">
        <v>354</v>
      </c>
      <c r="Q234" s="291" t="s">
        <v>353</v>
      </c>
      <c r="R234" s="542" t="s">
        <v>552</v>
      </c>
      <c r="S234" s="543" t="s">
        <v>553</v>
      </c>
      <c r="T234" s="544" t="s">
        <v>554</v>
      </c>
      <c r="U234" s="545" t="s">
        <v>555</v>
      </c>
      <c r="V234" s="546" t="s">
        <v>556</v>
      </c>
      <c r="W234" s="547" t="s">
        <v>557</v>
      </c>
      <c r="X234" s="498"/>
    </row>
    <row r="235" spans="1:24" x14ac:dyDescent="0.2">
      <c r="A235" s="12">
        <v>2430</v>
      </c>
      <c r="B235" s="9" t="s">
        <v>399</v>
      </c>
      <c r="C235" s="156">
        <v>0</v>
      </c>
      <c r="D235" s="156">
        <f>$G$19</f>
        <v>0</v>
      </c>
      <c r="E235" s="156">
        <v>0</v>
      </c>
      <c r="F235" s="248"/>
      <c r="G235" s="156">
        <f>C235+D235+E235</f>
        <v>0</v>
      </c>
      <c r="H235" s="318">
        <v>0</v>
      </c>
      <c r="I235" s="4">
        <f t="shared" ref="I235:I240" si="40">ROUND(($H235*108.33%)*2,1)/2</f>
        <v>0</v>
      </c>
      <c r="J235" s="96"/>
      <c r="K235" s="95"/>
      <c r="L235" s="95">
        <f t="shared" ref="L235:L240" si="41">ROUND((G235*I235)*2,1)/2</f>
        <v>0</v>
      </c>
      <c r="M235" s="92">
        <f t="shared" ref="M235:M240" si="42">K235+L235</f>
        <v>0</v>
      </c>
      <c r="N235" s="288"/>
      <c r="P235" s="282"/>
      <c r="Q235" s="1">
        <f>$X$121</f>
        <v>0</v>
      </c>
      <c r="R235" s="1">
        <f>$X$122</f>
        <v>0</v>
      </c>
      <c r="S235" s="1">
        <f>$X$123</f>
        <v>0</v>
      </c>
      <c r="T235" s="1">
        <f>$X$124</f>
        <v>0</v>
      </c>
      <c r="U235" s="1">
        <v>0</v>
      </c>
      <c r="V235" s="7">
        <v>0</v>
      </c>
      <c r="W235" s="164">
        <f t="shared" ref="W235:W240" si="43">U235*V235</f>
        <v>0</v>
      </c>
      <c r="X235" s="498"/>
    </row>
    <row r="236" spans="1:24" x14ac:dyDescent="0.2">
      <c r="A236" s="12">
        <f>A235+1</f>
        <v>2431</v>
      </c>
      <c r="B236" s="9" t="s">
        <v>398</v>
      </c>
      <c r="C236" s="156">
        <v>0</v>
      </c>
      <c r="D236" s="156">
        <f>$G$19</f>
        <v>0</v>
      </c>
      <c r="E236" s="156">
        <v>0</v>
      </c>
      <c r="F236" s="317"/>
      <c r="G236" s="156">
        <f>C236+D236+E236</f>
        <v>0</v>
      </c>
      <c r="H236" s="318">
        <v>0</v>
      </c>
      <c r="I236" s="4">
        <f t="shared" si="40"/>
        <v>0</v>
      </c>
      <c r="J236" s="96"/>
      <c r="K236" s="95"/>
      <c r="L236" s="95">
        <f t="shared" si="41"/>
        <v>0</v>
      </c>
      <c r="M236" s="92">
        <f t="shared" si="42"/>
        <v>0</v>
      </c>
      <c r="N236" s="288"/>
      <c r="P236" s="282"/>
      <c r="T236" s="9"/>
      <c r="W236" s="164">
        <f t="shared" si="43"/>
        <v>0</v>
      </c>
      <c r="X236" s="498"/>
    </row>
    <row r="237" spans="1:24" x14ac:dyDescent="0.2">
      <c r="A237" s="12">
        <f>A236+1</f>
        <v>2432</v>
      </c>
      <c r="B237" s="9" t="s">
        <v>397</v>
      </c>
      <c r="C237" s="156">
        <v>0</v>
      </c>
      <c r="D237" s="156">
        <f>$G$19</f>
        <v>0</v>
      </c>
      <c r="E237" s="156">
        <v>0</v>
      </c>
      <c r="F237" s="317"/>
      <c r="G237" s="156">
        <f>C237+D237+E237</f>
        <v>0</v>
      </c>
      <c r="H237" s="318">
        <v>0</v>
      </c>
      <c r="I237" s="4">
        <f t="shared" si="40"/>
        <v>0</v>
      </c>
      <c r="J237" s="96"/>
      <c r="K237" s="95"/>
      <c r="L237" s="95">
        <f t="shared" si="41"/>
        <v>0</v>
      </c>
      <c r="M237" s="92">
        <f t="shared" si="42"/>
        <v>0</v>
      </c>
      <c r="N237" s="288"/>
      <c r="P237" s="282"/>
      <c r="T237" s="9"/>
      <c r="W237" s="164">
        <f t="shared" si="43"/>
        <v>0</v>
      </c>
      <c r="X237" s="498"/>
    </row>
    <row r="238" spans="1:24" x14ac:dyDescent="0.2">
      <c r="A238" s="12">
        <f>A237+1</f>
        <v>2433</v>
      </c>
      <c r="B238" s="9" t="s">
        <v>396</v>
      </c>
      <c r="C238" s="156"/>
      <c r="D238" s="156"/>
      <c r="E238" s="156"/>
      <c r="F238" s="276" t="s">
        <v>130</v>
      </c>
      <c r="G238" s="2">
        <v>0</v>
      </c>
      <c r="H238" s="318">
        <v>0</v>
      </c>
      <c r="I238" s="4">
        <f t="shared" si="40"/>
        <v>0</v>
      </c>
      <c r="J238" s="96"/>
      <c r="K238" s="95"/>
      <c r="L238" s="95">
        <f t="shared" si="41"/>
        <v>0</v>
      </c>
      <c r="M238" s="92">
        <f t="shared" si="42"/>
        <v>0</v>
      </c>
      <c r="N238" s="288"/>
      <c r="P238" s="282"/>
      <c r="W238" s="164">
        <f t="shared" si="43"/>
        <v>0</v>
      </c>
      <c r="X238" s="498"/>
    </row>
    <row r="239" spans="1:24" x14ac:dyDescent="0.2">
      <c r="A239" s="12">
        <f>A238+1</f>
        <v>2434</v>
      </c>
      <c r="B239" s="9" t="s">
        <v>383</v>
      </c>
      <c r="C239" s="156">
        <v>0</v>
      </c>
      <c r="D239" s="156">
        <f>$G$19</f>
        <v>0</v>
      </c>
      <c r="E239" s="156">
        <v>0</v>
      </c>
      <c r="F239" s="276"/>
      <c r="G239" s="156">
        <f>C239+D239+E239</f>
        <v>0</v>
      </c>
      <c r="H239" s="318">
        <v>0</v>
      </c>
      <c r="I239" s="4">
        <f t="shared" si="40"/>
        <v>0</v>
      </c>
      <c r="J239" s="96"/>
      <c r="K239" s="95"/>
      <c r="L239" s="95">
        <f t="shared" si="41"/>
        <v>0</v>
      </c>
      <c r="M239" s="92">
        <f t="shared" si="42"/>
        <v>0</v>
      </c>
      <c r="N239" s="288"/>
      <c r="O239" s="3" t="s">
        <v>361</v>
      </c>
      <c r="P239" s="282"/>
      <c r="W239" s="164">
        <f t="shared" si="43"/>
        <v>0</v>
      </c>
      <c r="X239" s="498"/>
    </row>
    <row r="240" spans="1:24" x14ac:dyDescent="0.2">
      <c r="A240" s="12">
        <f>A239+1</f>
        <v>2435</v>
      </c>
      <c r="C240" s="156">
        <v>0</v>
      </c>
      <c r="D240" s="156">
        <f>$G$19</f>
        <v>0</v>
      </c>
      <c r="E240" s="156">
        <v>0</v>
      </c>
      <c r="F240" s="317"/>
      <c r="G240" s="156">
        <f>C240+D240+E240</f>
        <v>0</v>
      </c>
      <c r="H240" s="318">
        <v>0</v>
      </c>
      <c r="I240" s="4">
        <f t="shared" si="40"/>
        <v>0</v>
      </c>
      <c r="J240" s="96"/>
      <c r="K240" s="95"/>
      <c r="L240" s="95">
        <f t="shared" si="41"/>
        <v>0</v>
      </c>
      <c r="M240" s="92">
        <f t="shared" si="42"/>
        <v>0</v>
      </c>
      <c r="N240" s="288"/>
      <c r="P240" s="282"/>
      <c r="W240" s="164">
        <f t="shared" si="43"/>
        <v>0</v>
      </c>
      <c r="X240" s="498"/>
    </row>
    <row r="241" spans="1:24" x14ac:dyDescent="0.2">
      <c r="C241" s="2"/>
      <c r="D241" s="156"/>
      <c r="E241" s="2"/>
      <c r="F241" s="317"/>
      <c r="G241" s="156"/>
      <c r="H241" s="4"/>
      <c r="I241" s="16"/>
      <c r="J241" s="115"/>
      <c r="K241" s="114"/>
      <c r="L241" s="114"/>
      <c r="M241" s="92"/>
      <c r="N241" s="288"/>
      <c r="P241" s="282"/>
      <c r="X241" s="498"/>
    </row>
    <row r="242" spans="1:24" x14ac:dyDescent="0.2">
      <c r="A242" s="12">
        <v>2439</v>
      </c>
      <c r="B242" s="9" t="s">
        <v>372</v>
      </c>
      <c r="C242" s="156">
        <f>$G$22</f>
        <v>0</v>
      </c>
      <c r="D242" s="156" t="s">
        <v>4</v>
      </c>
      <c r="E242" s="2" t="s">
        <v>76</v>
      </c>
      <c r="F242" s="317">
        <f>SUM(L234:L241)-L239</f>
        <v>0</v>
      </c>
      <c r="G242" s="166" t="s">
        <v>380</v>
      </c>
      <c r="H242" s="4"/>
      <c r="I242" s="16"/>
      <c r="J242" s="96"/>
      <c r="K242" s="95"/>
      <c r="L242" s="95">
        <f>ROUND((F242*C242%)*2,1)/2</f>
        <v>0</v>
      </c>
      <c r="M242" s="92">
        <f>K242+L242</f>
        <v>0</v>
      </c>
      <c r="N242" s="288"/>
      <c r="P242" s="282"/>
      <c r="X242" s="498"/>
    </row>
    <row r="243" spans="1:24" x14ac:dyDescent="0.2">
      <c r="B243" s="9" t="s">
        <v>371</v>
      </c>
      <c r="C243" s="156">
        <f>$G$22</f>
        <v>0</v>
      </c>
      <c r="D243" s="156" t="s">
        <v>4</v>
      </c>
      <c r="E243" s="2" t="s">
        <v>76</v>
      </c>
      <c r="F243" s="317">
        <f>SUM(K234:K241)-K239</f>
        <v>0</v>
      </c>
      <c r="G243" s="166" t="s">
        <v>380</v>
      </c>
      <c r="H243" s="4"/>
      <c r="I243" s="16"/>
      <c r="J243" s="96"/>
      <c r="K243" s="95">
        <f>ROUND((F243*C243%)*2,1)/2</f>
        <v>0</v>
      </c>
      <c r="L243" s="95"/>
      <c r="M243" s="92">
        <f>K243+L243</f>
        <v>0</v>
      </c>
      <c r="N243" s="114"/>
      <c r="P243" s="282"/>
      <c r="X243" s="498"/>
    </row>
    <row r="244" spans="1:24" x14ac:dyDescent="0.2">
      <c r="C244" s="156"/>
      <c r="D244" s="156"/>
      <c r="E244" s="2"/>
      <c r="F244" s="317"/>
      <c r="G244" s="166"/>
      <c r="H244" s="4"/>
      <c r="I244" s="16"/>
      <c r="J244" s="96"/>
      <c r="K244" s="114"/>
      <c r="L244" s="114"/>
      <c r="M244" s="92"/>
      <c r="N244" s="92"/>
      <c r="P244" s="282"/>
      <c r="X244" s="498"/>
    </row>
    <row r="245" spans="1:24" x14ac:dyDescent="0.2">
      <c r="C245" s="2"/>
      <c r="D245" s="156"/>
      <c r="E245" s="2"/>
      <c r="F245" s="317"/>
      <c r="G245" s="156"/>
      <c r="H245" s="4"/>
      <c r="I245" s="16"/>
      <c r="J245" s="115"/>
      <c r="K245" s="29"/>
      <c r="L245" s="29"/>
      <c r="M245" s="28"/>
      <c r="N245" s="28"/>
      <c r="P245" s="282"/>
      <c r="X245" s="498"/>
    </row>
    <row r="246" spans="1:24" x14ac:dyDescent="0.2">
      <c r="B246" s="106" t="s">
        <v>395</v>
      </c>
      <c r="C246" s="83"/>
      <c r="D246" s="153"/>
      <c r="E246" s="83"/>
      <c r="F246" s="323"/>
      <c r="G246" s="153"/>
      <c r="H246" s="105"/>
      <c r="I246" s="105" t="s">
        <v>79</v>
      </c>
      <c r="J246" s="243"/>
      <c r="K246" s="149">
        <f>SUM(K247:K258)</f>
        <v>0</v>
      </c>
      <c r="L246" s="149">
        <f>SUM(L247:L258)</f>
        <v>0</v>
      </c>
      <c r="M246" s="255">
        <f>SUM(M247:M258)</f>
        <v>0</v>
      </c>
      <c r="N246" s="255">
        <f>SUM(N247:N258)</f>
        <v>0</v>
      </c>
      <c r="O246" s="110"/>
      <c r="P246" s="282"/>
      <c r="X246" s="498"/>
    </row>
    <row r="247" spans="1:24" ht="29" x14ac:dyDescent="0.2">
      <c r="B247" s="72"/>
      <c r="C247" s="121" t="s">
        <v>378</v>
      </c>
      <c r="D247" s="75" t="s">
        <v>377</v>
      </c>
      <c r="E247" s="121" t="s">
        <v>376</v>
      </c>
      <c r="F247" s="7"/>
      <c r="G247" s="220" t="s">
        <v>385</v>
      </c>
      <c r="H247" s="319" t="s">
        <v>375</v>
      </c>
      <c r="I247" s="319" t="s">
        <v>374</v>
      </c>
      <c r="J247" s="115"/>
      <c r="K247" s="114"/>
      <c r="L247" s="114"/>
      <c r="M247" s="288" t="s">
        <v>355</v>
      </c>
      <c r="N247" s="288"/>
      <c r="P247" s="292" t="s">
        <v>354</v>
      </c>
      <c r="Q247" s="291" t="s">
        <v>353</v>
      </c>
      <c r="R247" s="542" t="s">
        <v>552</v>
      </c>
      <c r="S247" s="543" t="s">
        <v>553</v>
      </c>
      <c r="T247" s="544" t="s">
        <v>554</v>
      </c>
      <c r="U247" s="545" t="s">
        <v>555</v>
      </c>
      <c r="V247" s="546" t="s">
        <v>556</v>
      </c>
      <c r="W247" s="547" t="s">
        <v>557</v>
      </c>
      <c r="X247" s="498"/>
    </row>
    <row r="248" spans="1:24" x14ac:dyDescent="0.2">
      <c r="A248" s="12">
        <v>2440</v>
      </c>
      <c r="B248" s="9" t="s">
        <v>394</v>
      </c>
      <c r="C248" s="156">
        <v>0</v>
      </c>
      <c r="D248" s="156">
        <f>$G$19</f>
        <v>0</v>
      </c>
      <c r="E248" s="156">
        <v>0</v>
      </c>
      <c r="F248" s="248"/>
      <c r="G248" s="156">
        <f>C248+D248+E248</f>
        <v>0</v>
      </c>
      <c r="H248" s="318">
        <v>0</v>
      </c>
      <c r="I248" s="4">
        <f t="shared" ref="I248:I254" si="44">ROUND(($H248*108.33%)*2,1)/2</f>
        <v>0</v>
      </c>
      <c r="J248" s="96"/>
      <c r="K248" s="95"/>
      <c r="L248" s="95">
        <f t="shared" ref="L248:L254" si="45">ROUND((G248*I248)*2,1)/2</f>
        <v>0</v>
      </c>
      <c r="M248" s="92">
        <f t="shared" ref="M248:M254" si="46">K248+L248</f>
        <v>0</v>
      </c>
      <c r="N248" s="288"/>
      <c r="P248" s="282"/>
      <c r="Q248" s="1">
        <f>$X$121</f>
        <v>0</v>
      </c>
      <c r="R248" s="1">
        <f>$X$122</f>
        <v>0</v>
      </c>
      <c r="S248" s="1">
        <f>$X$123</f>
        <v>0</v>
      </c>
      <c r="T248" s="1">
        <f>$X$124</f>
        <v>0</v>
      </c>
      <c r="U248" s="1">
        <v>0</v>
      </c>
      <c r="V248" s="7">
        <v>0</v>
      </c>
      <c r="W248" s="164">
        <f t="shared" ref="W248:W254" si="47">U248*V248</f>
        <v>0</v>
      </c>
      <c r="X248" s="498"/>
    </row>
    <row r="249" spans="1:24" x14ac:dyDescent="0.2">
      <c r="A249" s="12">
        <f t="shared" ref="A249:A254" si="48">A248+1</f>
        <v>2441</v>
      </c>
      <c r="B249" s="9" t="s">
        <v>393</v>
      </c>
      <c r="C249" s="156">
        <v>0</v>
      </c>
      <c r="D249" s="156">
        <f>$G$19</f>
        <v>0</v>
      </c>
      <c r="E249" s="156">
        <v>0</v>
      </c>
      <c r="F249" s="276"/>
      <c r="G249" s="156">
        <f>C249+D249+E249</f>
        <v>0</v>
      </c>
      <c r="H249" s="318">
        <v>0</v>
      </c>
      <c r="I249" s="4">
        <f t="shared" si="44"/>
        <v>0</v>
      </c>
      <c r="J249" s="96"/>
      <c r="K249" s="95"/>
      <c r="L249" s="95">
        <f t="shared" si="45"/>
        <v>0</v>
      </c>
      <c r="M249" s="92">
        <f t="shared" si="46"/>
        <v>0</v>
      </c>
      <c r="N249" s="288"/>
      <c r="P249" s="282"/>
      <c r="T249" s="9"/>
      <c r="W249" s="164">
        <f t="shared" si="47"/>
        <v>0</v>
      </c>
      <c r="X249" s="498"/>
    </row>
    <row r="250" spans="1:24" x14ac:dyDescent="0.2">
      <c r="A250" s="12">
        <f t="shared" si="48"/>
        <v>2442</v>
      </c>
      <c r="B250" s="9" t="s">
        <v>392</v>
      </c>
      <c r="C250" s="156">
        <v>0</v>
      </c>
      <c r="D250" s="156">
        <f>$G$19</f>
        <v>0</v>
      </c>
      <c r="E250" s="156">
        <v>0</v>
      </c>
      <c r="F250" s="317"/>
      <c r="G250" s="156">
        <f>C250+D250+E250</f>
        <v>0</v>
      </c>
      <c r="H250" s="318">
        <v>0</v>
      </c>
      <c r="I250" s="4">
        <f t="shared" si="44"/>
        <v>0</v>
      </c>
      <c r="J250" s="96"/>
      <c r="K250" s="95"/>
      <c r="L250" s="95">
        <f t="shared" si="45"/>
        <v>0</v>
      </c>
      <c r="M250" s="92">
        <f t="shared" si="46"/>
        <v>0</v>
      </c>
      <c r="N250" s="288"/>
      <c r="P250" s="282"/>
      <c r="T250" s="9"/>
      <c r="W250" s="164">
        <f t="shared" si="47"/>
        <v>0</v>
      </c>
      <c r="X250" s="498"/>
    </row>
    <row r="251" spans="1:24" x14ac:dyDescent="0.2">
      <c r="A251" s="12">
        <f t="shared" si="48"/>
        <v>2443</v>
      </c>
      <c r="B251" s="9" t="s">
        <v>391</v>
      </c>
      <c r="C251" s="156"/>
      <c r="D251" s="156"/>
      <c r="E251" s="156"/>
      <c r="F251" s="276" t="s">
        <v>130</v>
      </c>
      <c r="G251" s="2">
        <v>0</v>
      </c>
      <c r="H251" s="318">
        <v>0</v>
      </c>
      <c r="I251" s="4">
        <f t="shared" si="44"/>
        <v>0</v>
      </c>
      <c r="J251" s="96"/>
      <c r="K251" s="95"/>
      <c r="L251" s="95">
        <f t="shared" si="45"/>
        <v>0</v>
      </c>
      <c r="M251" s="92">
        <f t="shared" si="46"/>
        <v>0</v>
      </c>
      <c r="N251" s="288"/>
      <c r="P251" s="282"/>
      <c r="W251" s="164">
        <f t="shared" si="47"/>
        <v>0</v>
      </c>
      <c r="X251" s="498"/>
    </row>
    <row r="252" spans="1:24" x14ac:dyDescent="0.2">
      <c r="A252" s="12">
        <f t="shared" si="48"/>
        <v>2444</v>
      </c>
      <c r="B252" s="9" t="s">
        <v>390</v>
      </c>
      <c r="C252" s="156"/>
      <c r="D252" s="156"/>
      <c r="E252" s="156"/>
      <c r="F252" s="276" t="s">
        <v>130</v>
      </c>
      <c r="G252" s="2">
        <v>0</v>
      </c>
      <c r="H252" s="318">
        <v>0</v>
      </c>
      <c r="I252" s="4">
        <f t="shared" si="44"/>
        <v>0</v>
      </c>
      <c r="J252" s="96"/>
      <c r="K252" s="95"/>
      <c r="L252" s="95">
        <f t="shared" si="45"/>
        <v>0</v>
      </c>
      <c r="M252" s="92">
        <f t="shared" si="46"/>
        <v>0</v>
      </c>
      <c r="N252" s="288"/>
      <c r="P252" s="282"/>
      <c r="W252" s="164">
        <f t="shared" si="47"/>
        <v>0</v>
      </c>
      <c r="X252" s="498"/>
    </row>
    <row r="253" spans="1:24" x14ac:dyDescent="0.2">
      <c r="A253" s="12">
        <f t="shared" si="48"/>
        <v>2445</v>
      </c>
      <c r="B253" s="9" t="s">
        <v>383</v>
      </c>
      <c r="C253" s="156">
        <v>0</v>
      </c>
      <c r="D253" s="156">
        <f>$G$19</f>
        <v>0</v>
      </c>
      <c r="E253" s="156">
        <v>0</v>
      </c>
      <c r="F253" s="276"/>
      <c r="G253" s="156">
        <f>C253+D253+E253</f>
        <v>0</v>
      </c>
      <c r="H253" s="318">
        <v>0</v>
      </c>
      <c r="I253" s="4">
        <f t="shared" si="44"/>
        <v>0</v>
      </c>
      <c r="J253" s="96"/>
      <c r="K253" s="95"/>
      <c r="L253" s="95">
        <f t="shared" si="45"/>
        <v>0</v>
      </c>
      <c r="M253" s="92">
        <f t="shared" si="46"/>
        <v>0</v>
      </c>
      <c r="N253" s="288"/>
      <c r="O253" s="3" t="s">
        <v>361</v>
      </c>
      <c r="P253" s="282"/>
      <c r="W253" s="164">
        <f t="shared" si="47"/>
        <v>0</v>
      </c>
      <c r="X253" s="498"/>
    </row>
    <row r="254" spans="1:24" x14ac:dyDescent="0.2">
      <c r="A254" s="12">
        <f t="shared" si="48"/>
        <v>2446</v>
      </c>
      <c r="C254" s="156">
        <v>0</v>
      </c>
      <c r="D254" s="156">
        <f>$G$19</f>
        <v>0</v>
      </c>
      <c r="E254" s="156">
        <v>0</v>
      </c>
      <c r="F254" s="317"/>
      <c r="G254" s="156">
        <f>C254+D254+E254</f>
        <v>0</v>
      </c>
      <c r="H254" s="318">
        <v>0</v>
      </c>
      <c r="I254" s="4">
        <f t="shared" si="44"/>
        <v>0</v>
      </c>
      <c r="J254" s="96"/>
      <c r="K254" s="95"/>
      <c r="L254" s="95">
        <f t="shared" si="45"/>
        <v>0</v>
      </c>
      <c r="M254" s="92">
        <f t="shared" si="46"/>
        <v>0</v>
      </c>
      <c r="N254" s="288"/>
      <c r="P254" s="282"/>
      <c r="W254" s="164">
        <f t="shared" si="47"/>
        <v>0</v>
      </c>
      <c r="X254" s="498"/>
    </row>
    <row r="255" spans="1:24" x14ac:dyDescent="0.2">
      <c r="C255" s="2"/>
      <c r="D255" s="156"/>
      <c r="E255" s="2"/>
      <c r="F255" s="317"/>
      <c r="G255" s="156"/>
      <c r="H255" s="4"/>
      <c r="I255" s="16"/>
      <c r="J255" s="115"/>
      <c r="K255" s="114"/>
      <c r="L255" s="114"/>
      <c r="M255" s="92"/>
      <c r="N255" s="288"/>
      <c r="P255" s="282"/>
      <c r="X255" s="498"/>
    </row>
    <row r="256" spans="1:24" x14ac:dyDescent="0.2">
      <c r="A256" s="12">
        <v>2449</v>
      </c>
      <c r="B256" s="9" t="s">
        <v>372</v>
      </c>
      <c r="C256" s="156">
        <f>$G$22</f>
        <v>0</v>
      </c>
      <c r="D256" s="156" t="s">
        <v>4</v>
      </c>
      <c r="E256" s="2" t="s">
        <v>76</v>
      </c>
      <c r="F256" s="317">
        <f>SUM(L247:L255)-L253</f>
        <v>0</v>
      </c>
      <c r="G256" s="166" t="s">
        <v>380</v>
      </c>
      <c r="H256" s="4"/>
      <c r="I256" s="16"/>
      <c r="J256" s="96"/>
      <c r="K256" s="95"/>
      <c r="L256" s="95">
        <f>ROUND((F256*C256%)*2,1)/2</f>
        <v>0</v>
      </c>
      <c r="M256" s="92">
        <f>K256+L256</f>
        <v>0</v>
      </c>
      <c r="N256" s="288"/>
      <c r="P256" s="282"/>
      <c r="X256" s="498"/>
    </row>
    <row r="257" spans="1:29" x14ac:dyDescent="0.2">
      <c r="B257" s="9" t="s">
        <v>371</v>
      </c>
      <c r="C257" s="156">
        <f>$G$22</f>
        <v>0</v>
      </c>
      <c r="D257" s="156" t="s">
        <v>4</v>
      </c>
      <c r="E257" s="2" t="s">
        <v>76</v>
      </c>
      <c r="F257" s="317">
        <f>SUM(K247:K255)-K253</f>
        <v>0</v>
      </c>
      <c r="G257" s="166" t="s">
        <v>380</v>
      </c>
      <c r="H257" s="4"/>
      <c r="I257" s="119"/>
      <c r="J257" s="96"/>
      <c r="K257" s="95">
        <f>ROUND((F257*C257%)*2,1)/2</f>
        <v>0</v>
      </c>
      <c r="L257" s="95"/>
      <c r="M257" s="92">
        <f>K257+L257</f>
        <v>0</v>
      </c>
      <c r="N257" s="288"/>
      <c r="P257" s="282"/>
      <c r="X257" s="498"/>
    </row>
    <row r="258" spans="1:29" x14ac:dyDescent="0.2">
      <c r="C258" s="2"/>
      <c r="D258" s="156"/>
      <c r="E258" s="2"/>
      <c r="F258" s="317"/>
      <c r="G258" s="156"/>
      <c r="H258" s="4"/>
      <c r="I258" s="119"/>
      <c r="J258" s="123"/>
      <c r="K258" s="325"/>
      <c r="L258" s="325"/>
      <c r="M258" s="324"/>
      <c r="N258" s="324"/>
      <c r="P258" s="282"/>
      <c r="X258" s="498"/>
    </row>
    <row r="259" spans="1:29" x14ac:dyDescent="0.2">
      <c r="B259" s="106" t="s">
        <v>389</v>
      </c>
      <c r="C259" s="83"/>
      <c r="D259" s="153"/>
      <c r="E259" s="83"/>
      <c r="F259" s="323"/>
      <c r="G259" s="153"/>
      <c r="H259" s="105"/>
      <c r="I259" s="105" t="s">
        <v>79</v>
      </c>
      <c r="J259" s="243"/>
      <c r="K259" s="149">
        <f>SUM(K260:K268)</f>
        <v>0</v>
      </c>
      <c r="L259" s="149">
        <f>SUM(L260:L268)</f>
        <v>0</v>
      </c>
      <c r="M259" s="255">
        <f>SUM(M260:M268)</f>
        <v>0</v>
      </c>
      <c r="N259" s="296">
        <f>SUM(N260:N268)</f>
        <v>0</v>
      </c>
      <c r="O259" s="110"/>
      <c r="P259" s="282"/>
      <c r="X259" s="498"/>
    </row>
    <row r="260" spans="1:29" ht="29" x14ac:dyDescent="0.2">
      <c r="B260" s="72"/>
      <c r="C260" s="121" t="s">
        <v>378</v>
      </c>
      <c r="D260" s="75" t="s">
        <v>377</v>
      </c>
      <c r="E260" s="121" t="s">
        <v>376</v>
      </c>
      <c r="F260" s="240"/>
      <c r="G260" s="220" t="s">
        <v>385</v>
      </c>
      <c r="H260" s="319" t="s">
        <v>375</v>
      </c>
      <c r="I260" s="319" t="s">
        <v>374</v>
      </c>
      <c r="J260" s="115"/>
      <c r="K260" s="114"/>
      <c r="L260" s="114"/>
      <c r="M260" s="288" t="s">
        <v>355</v>
      </c>
      <c r="N260" s="288"/>
      <c r="P260" s="292" t="s">
        <v>354</v>
      </c>
      <c r="Q260" s="291" t="s">
        <v>353</v>
      </c>
      <c r="R260" s="542" t="s">
        <v>552</v>
      </c>
      <c r="S260" s="543" t="s">
        <v>553</v>
      </c>
      <c r="T260" s="544" t="s">
        <v>554</v>
      </c>
      <c r="U260" s="545" t="s">
        <v>555</v>
      </c>
      <c r="V260" s="546" t="s">
        <v>556</v>
      </c>
      <c r="W260" s="547" t="s">
        <v>557</v>
      </c>
      <c r="X260" s="498"/>
    </row>
    <row r="261" spans="1:29" x14ac:dyDescent="0.2">
      <c r="A261" s="12">
        <v>2510</v>
      </c>
      <c r="B261" s="9" t="s">
        <v>388</v>
      </c>
      <c r="C261" s="156"/>
      <c r="D261" s="156"/>
      <c r="E261" s="2">
        <v>0</v>
      </c>
      <c r="F261" s="317"/>
      <c r="G261" s="156">
        <f>C261+D261+E261</f>
        <v>0</v>
      </c>
      <c r="H261" s="318">
        <v>0</v>
      </c>
      <c r="I261" s="4">
        <f>ROUND(($H261*108.33%)*2,1)/2</f>
        <v>0</v>
      </c>
      <c r="J261" s="96"/>
      <c r="K261" s="95"/>
      <c r="L261" s="95">
        <f>ROUND((G261*I261)*2,1)/2</f>
        <v>0</v>
      </c>
      <c r="M261" s="92">
        <f>K261+L261</f>
        <v>0</v>
      </c>
      <c r="N261" s="288"/>
      <c r="O261" s="322"/>
      <c r="P261" s="282"/>
      <c r="Q261" s="1">
        <v>0</v>
      </c>
      <c r="R261" s="1">
        <v>0</v>
      </c>
      <c r="S261" s="1">
        <v>0</v>
      </c>
      <c r="T261" s="1">
        <v>0</v>
      </c>
      <c r="U261" s="1">
        <v>0</v>
      </c>
      <c r="V261" s="7">
        <v>0</v>
      </c>
      <c r="W261" s="164">
        <f>U261*V261</f>
        <v>0</v>
      </c>
      <c r="X261" s="498"/>
    </row>
    <row r="262" spans="1:29" x14ac:dyDescent="0.2">
      <c r="A262" s="12">
        <f>A261+1</f>
        <v>2511</v>
      </c>
      <c r="B262" s="9" t="s">
        <v>387</v>
      </c>
      <c r="C262" s="156"/>
      <c r="D262" s="156"/>
      <c r="E262" s="2">
        <v>0</v>
      </c>
      <c r="F262" s="317"/>
      <c r="G262" s="156">
        <f>C262+D262+E262</f>
        <v>0</v>
      </c>
      <c r="H262" s="318">
        <v>0</v>
      </c>
      <c r="I262" s="4">
        <f>ROUND(($H262*108.33%)*2,1)/2</f>
        <v>0</v>
      </c>
      <c r="J262" s="96"/>
      <c r="K262" s="95"/>
      <c r="L262" s="95">
        <f>ROUND((G262*I262)*2,1)/2</f>
        <v>0</v>
      </c>
      <c r="M262" s="92">
        <f>K262+L262</f>
        <v>0</v>
      </c>
      <c r="N262" s="288"/>
      <c r="O262" s="322"/>
      <c r="P262" s="282"/>
      <c r="W262" s="164">
        <f>U262*V262</f>
        <v>0</v>
      </c>
      <c r="X262" s="498"/>
    </row>
    <row r="263" spans="1:29" x14ac:dyDescent="0.2">
      <c r="A263" s="12">
        <f>A262+1</f>
        <v>2512</v>
      </c>
      <c r="B263" s="9" t="s">
        <v>383</v>
      </c>
      <c r="C263" s="156"/>
      <c r="D263" s="156"/>
      <c r="E263" s="2">
        <v>0</v>
      </c>
      <c r="F263" s="317"/>
      <c r="G263" s="156">
        <f>C263+D263+E263</f>
        <v>0</v>
      </c>
      <c r="H263" s="318">
        <v>0</v>
      </c>
      <c r="I263" s="4">
        <f>ROUND(($H263*108.33%)*2,1)/2</f>
        <v>0</v>
      </c>
      <c r="J263" s="96"/>
      <c r="K263" s="95"/>
      <c r="L263" s="95">
        <f>ROUND((G263*I263)*2,1)/2</f>
        <v>0</v>
      </c>
      <c r="M263" s="92">
        <f>K263+L263</f>
        <v>0</v>
      </c>
      <c r="N263" s="288"/>
      <c r="O263" s="3" t="s">
        <v>361</v>
      </c>
      <c r="P263" s="282"/>
      <c r="W263" s="164">
        <f>U263*V263</f>
        <v>0</v>
      </c>
      <c r="X263" s="498"/>
    </row>
    <row r="264" spans="1:29" x14ac:dyDescent="0.2">
      <c r="A264" s="12">
        <f>A263+1</f>
        <v>2513</v>
      </c>
      <c r="C264" s="156"/>
      <c r="D264" s="156"/>
      <c r="E264" s="2"/>
      <c r="F264" s="317"/>
      <c r="G264" s="156">
        <f>C264+D264+E264</f>
        <v>0</v>
      </c>
      <c r="H264" s="318">
        <v>0</v>
      </c>
      <c r="I264" s="4">
        <f>ROUND(($H264*108.33%)*2,1)/2</f>
        <v>0</v>
      </c>
      <c r="J264" s="96"/>
      <c r="K264" s="95"/>
      <c r="L264" s="95">
        <f>ROUND((G264*I264)*2,1)/2</f>
        <v>0</v>
      </c>
      <c r="M264" s="92">
        <f>K264+L264</f>
        <v>0</v>
      </c>
      <c r="N264" s="288"/>
      <c r="P264" s="282"/>
      <c r="W264" s="164">
        <f>U264*V264</f>
        <v>0</v>
      </c>
      <c r="X264" s="498"/>
    </row>
    <row r="265" spans="1:29" x14ac:dyDescent="0.2">
      <c r="C265" s="2"/>
      <c r="D265" s="156"/>
      <c r="E265" s="2"/>
      <c r="F265" s="317"/>
      <c r="G265" s="156"/>
      <c r="H265" s="4"/>
      <c r="I265" s="119"/>
      <c r="J265" s="123"/>
      <c r="K265" s="29"/>
      <c r="L265" s="29"/>
      <c r="M265" s="92"/>
      <c r="N265" s="288"/>
      <c r="P265" s="282"/>
      <c r="W265" s="164">
        <f>U265*V265</f>
        <v>0</v>
      </c>
      <c r="X265" s="498"/>
    </row>
    <row r="266" spans="1:29" x14ac:dyDescent="0.2">
      <c r="A266" s="12">
        <v>2519</v>
      </c>
      <c r="B266" s="9" t="s">
        <v>372</v>
      </c>
      <c r="C266" s="156">
        <f>$G$22</f>
        <v>0</v>
      </c>
      <c r="D266" s="156" t="s">
        <v>4</v>
      </c>
      <c r="E266" s="2" t="s">
        <v>76</v>
      </c>
      <c r="F266" s="317">
        <f>SUM(L260:L265)-L263</f>
        <v>0</v>
      </c>
      <c r="G266" s="166" t="s">
        <v>380</v>
      </c>
      <c r="H266" s="4"/>
      <c r="I266" s="119"/>
      <c r="J266" s="96"/>
      <c r="K266" s="95"/>
      <c r="L266" s="95">
        <f>ROUND((F266*C266%)*2,1)/2</f>
        <v>0</v>
      </c>
      <c r="M266" s="92">
        <f>K266+L266</f>
        <v>0</v>
      </c>
      <c r="N266" s="288"/>
      <c r="P266" s="282"/>
      <c r="X266" s="498"/>
    </row>
    <row r="267" spans="1:29" x14ac:dyDescent="0.2">
      <c r="B267" s="9" t="s">
        <v>371</v>
      </c>
      <c r="C267" s="156">
        <f>$G$22</f>
        <v>0</v>
      </c>
      <c r="D267" s="156" t="s">
        <v>4</v>
      </c>
      <c r="E267" s="2" t="s">
        <v>76</v>
      </c>
      <c r="F267" s="317">
        <f>SUM(K260:K265)-K263</f>
        <v>0</v>
      </c>
      <c r="G267" s="166" t="s">
        <v>380</v>
      </c>
      <c r="H267" s="4"/>
      <c r="I267" s="119"/>
      <c r="J267" s="123"/>
      <c r="K267" s="95">
        <f>ROUND((F267*C267%)*2,1)/2</f>
        <v>0</v>
      </c>
      <c r="L267" s="95"/>
      <c r="M267" s="92">
        <f>K267+L267</f>
        <v>0</v>
      </c>
      <c r="N267" s="288"/>
      <c r="P267" s="282"/>
      <c r="X267" s="498"/>
    </row>
    <row r="268" spans="1:29" x14ac:dyDescent="0.2">
      <c r="C268" s="2"/>
      <c r="D268" s="156"/>
      <c r="E268" s="2"/>
      <c r="F268" s="317"/>
      <c r="G268" s="156"/>
      <c r="H268" s="4"/>
      <c r="I268" s="119"/>
      <c r="J268" s="119"/>
      <c r="K268" s="321"/>
      <c r="L268" s="321"/>
      <c r="M268" s="108"/>
      <c r="N268" s="7"/>
      <c r="P268" s="282"/>
      <c r="X268" s="498"/>
    </row>
    <row r="269" spans="1:29" x14ac:dyDescent="0.2">
      <c r="B269" s="106" t="s">
        <v>386</v>
      </c>
      <c r="C269" s="83"/>
      <c r="D269" s="153"/>
      <c r="E269" s="83"/>
      <c r="F269" s="320"/>
      <c r="G269" s="153"/>
      <c r="H269" s="105"/>
      <c r="I269" s="105" t="s">
        <v>79</v>
      </c>
      <c r="J269" s="243"/>
      <c r="K269" s="149">
        <f>SUM(K270:K277)</f>
        <v>0</v>
      </c>
      <c r="L269" s="149">
        <f>SUM(L270:L277)</f>
        <v>0</v>
      </c>
      <c r="M269" s="296">
        <f>SUM(M270:M277)</f>
        <v>0</v>
      </c>
      <c r="N269" s="296">
        <f>SUM(N270:N277)</f>
        <v>0</v>
      </c>
      <c r="P269" s="282"/>
      <c r="X269" s="498"/>
    </row>
    <row r="270" spans="1:29" ht="29" x14ac:dyDescent="0.2">
      <c r="C270" s="121" t="s">
        <v>378</v>
      </c>
      <c r="D270" s="75" t="s">
        <v>377</v>
      </c>
      <c r="E270" s="121" t="s">
        <v>376</v>
      </c>
      <c r="F270" s="240"/>
      <c r="G270" s="220" t="s">
        <v>385</v>
      </c>
      <c r="H270" s="319" t="s">
        <v>375</v>
      </c>
      <c r="I270" s="319" t="s">
        <v>374</v>
      </c>
      <c r="J270" s="115"/>
      <c r="K270" s="114"/>
      <c r="L270" s="114"/>
      <c r="M270" s="288" t="s">
        <v>355</v>
      </c>
      <c r="N270" s="288"/>
      <c r="P270" s="292" t="s">
        <v>354</v>
      </c>
      <c r="Q270" s="291" t="s">
        <v>353</v>
      </c>
      <c r="R270" s="542" t="s">
        <v>552</v>
      </c>
      <c r="S270" s="543" t="s">
        <v>553</v>
      </c>
      <c r="T270" s="544" t="s">
        <v>554</v>
      </c>
      <c r="U270" s="545" t="s">
        <v>555</v>
      </c>
      <c r="V270" s="546" t="s">
        <v>556</v>
      </c>
      <c r="W270" s="547" t="s">
        <v>557</v>
      </c>
      <c r="X270" s="72"/>
    </row>
    <row r="271" spans="1:29" x14ac:dyDescent="0.2">
      <c r="A271" s="12">
        <v>2520</v>
      </c>
      <c r="B271" s="9" t="s">
        <v>384</v>
      </c>
      <c r="C271" s="156"/>
      <c r="D271" s="156"/>
      <c r="E271" s="2">
        <v>0</v>
      </c>
      <c r="F271" s="317"/>
      <c r="G271" s="156">
        <f>C271+D271+E271</f>
        <v>0</v>
      </c>
      <c r="H271" s="318">
        <v>0</v>
      </c>
      <c r="I271" s="4">
        <f>ROUND(($H271*108.33%)*2,1)/2</f>
        <v>0</v>
      </c>
      <c r="J271" s="96"/>
      <c r="K271" s="95"/>
      <c r="L271" s="95">
        <f>ROUND((G271*I271)*2,1)/2</f>
        <v>0</v>
      </c>
      <c r="M271" s="92">
        <f>K271+L271</f>
        <v>0</v>
      </c>
      <c r="N271" s="288"/>
      <c r="P271" s="282"/>
      <c r="Q271" s="1">
        <v>0</v>
      </c>
      <c r="R271" s="1">
        <v>0</v>
      </c>
      <c r="S271" s="1">
        <v>0</v>
      </c>
      <c r="T271" s="1">
        <v>0</v>
      </c>
      <c r="U271" s="1">
        <v>0</v>
      </c>
      <c r="V271" s="7">
        <v>0</v>
      </c>
      <c r="W271" s="164">
        <f>U271*V271</f>
        <v>0</v>
      </c>
      <c r="X271" s="640" t="s">
        <v>577</v>
      </c>
      <c r="Y271" s="638"/>
      <c r="Z271" s="638"/>
      <c r="AA271" s="638"/>
      <c r="AB271" s="638"/>
      <c r="AC271" s="638"/>
    </row>
    <row r="272" spans="1:29" x14ac:dyDescent="0.2">
      <c r="A272" s="12">
        <v>2520</v>
      </c>
      <c r="B272" s="9" t="s">
        <v>383</v>
      </c>
      <c r="C272" s="156"/>
      <c r="D272" s="156"/>
      <c r="E272" s="2">
        <v>0</v>
      </c>
      <c r="F272" s="317"/>
      <c r="G272" s="156">
        <f>C272+D272+E272</f>
        <v>0</v>
      </c>
      <c r="H272" s="318"/>
      <c r="I272" s="4">
        <f>ROUND(($H272*108.33%)*2,1)/2</f>
        <v>0</v>
      </c>
      <c r="J272" s="96"/>
      <c r="K272" s="95"/>
      <c r="L272" s="95">
        <f>ROUND((G272*I272)*2,1)/2</f>
        <v>0</v>
      </c>
      <c r="M272" s="92">
        <f>K272+L272</f>
        <v>0</v>
      </c>
      <c r="N272" s="288"/>
      <c r="O272" s="3" t="s">
        <v>361</v>
      </c>
      <c r="P272" s="282"/>
      <c r="W272" s="164">
        <f>U272*V272</f>
        <v>0</v>
      </c>
      <c r="X272" s="639"/>
      <c r="Y272" s="638"/>
      <c r="Z272" s="638"/>
      <c r="AA272" s="638"/>
      <c r="AB272" s="638"/>
      <c r="AC272" s="638"/>
    </row>
    <row r="273" spans="1:24" x14ac:dyDescent="0.2">
      <c r="A273" s="12">
        <v>2520</v>
      </c>
      <c r="C273" s="156"/>
      <c r="D273" s="156"/>
      <c r="E273" s="2">
        <v>0</v>
      </c>
      <c r="F273" s="317"/>
      <c r="G273" s="156">
        <f>C273+D273+E273</f>
        <v>0</v>
      </c>
      <c r="H273" s="318"/>
      <c r="I273" s="4">
        <f>ROUND(($H273*108.33%)*2,1)/2</f>
        <v>0</v>
      </c>
      <c r="J273" s="96"/>
      <c r="K273" s="95"/>
      <c r="L273" s="95">
        <f>ROUND((G273*I273)*2,1)/2</f>
        <v>0</v>
      </c>
      <c r="M273" s="92">
        <f>K273+L273</f>
        <v>0</v>
      </c>
      <c r="N273" s="288"/>
      <c r="P273" s="282"/>
      <c r="W273" s="164">
        <f>U273*V273</f>
        <v>0</v>
      </c>
      <c r="X273" s="498"/>
    </row>
    <row r="274" spans="1:24" x14ac:dyDescent="0.2">
      <c r="C274" s="2"/>
      <c r="D274" s="156"/>
      <c r="E274" s="2"/>
      <c r="F274" s="317"/>
      <c r="G274" s="156"/>
      <c r="H274" s="4"/>
      <c r="I274" s="119"/>
      <c r="J274" s="123"/>
      <c r="K274" s="29"/>
      <c r="L274" s="29"/>
      <c r="M274" s="92"/>
      <c r="N274" s="288"/>
      <c r="P274" s="282"/>
      <c r="X274" s="498"/>
    </row>
    <row r="275" spans="1:24" x14ac:dyDescent="0.2">
      <c r="A275" s="12">
        <v>2529</v>
      </c>
      <c r="B275" s="9" t="s">
        <v>372</v>
      </c>
      <c r="C275" s="156">
        <f>$G$22</f>
        <v>0</v>
      </c>
      <c r="D275" s="156" t="s">
        <v>4</v>
      </c>
      <c r="E275" s="2" t="s">
        <v>76</v>
      </c>
      <c r="F275" s="317">
        <f>SUM(L270:L274)-L272</f>
        <v>0</v>
      </c>
      <c r="G275" s="166" t="s">
        <v>380</v>
      </c>
      <c r="H275" s="4"/>
      <c r="I275" s="119"/>
      <c r="J275" s="96"/>
      <c r="K275" s="95"/>
      <c r="L275" s="95">
        <f>ROUND((F275*C275%)*2,1)/2</f>
        <v>0</v>
      </c>
      <c r="M275" s="92">
        <f>K275+L275</f>
        <v>0</v>
      </c>
      <c r="N275" s="288"/>
      <c r="P275" s="282"/>
      <c r="X275" s="498"/>
    </row>
    <row r="276" spans="1:24" x14ac:dyDescent="0.2">
      <c r="B276" s="9" t="s">
        <v>371</v>
      </c>
      <c r="C276" s="156">
        <f>$G$22</f>
        <v>0</v>
      </c>
      <c r="D276" s="156" t="s">
        <v>4</v>
      </c>
      <c r="E276" s="2" t="s">
        <v>76</v>
      </c>
      <c r="F276" s="317">
        <f>SUM(K270:K274)-K272</f>
        <v>0</v>
      </c>
      <c r="G276" s="166" t="s">
        <v>380</v>
      </c>
      <c r="H276" s="4"/>
      <c r="I276" s="119"/>
      <c r="J276" s="96"/>
      <c r="K276" s="95">
        <f>ROUND((F276*C276%)*2,1)/2</f>
        <v>0</v>
      </c>
      <c r="L276" s="95"/>
      <c r="M276" s="92">
        <f>K276+L276</f>
        <v>0</v>
      </c>
      <c r="N276" s="288"/>
      <c r="P276" s="282"/>
      <c r="X276" s="498"/>
    </row>
    <row r="277" spans="1:24" x14ac:dyDescent="0.2">
      <c r="C277" s="2"/>
      <c r="D277" s="156"/>
      <c r="E277" s="2"/>
      <c r="F277" s="317"/>
      <c r="G277" s="156"/>
      <c r="H277" s="4"/>
      <c r="I277" s="119"/>
      <c r="J277" s="123"/>
      <c r="K277" s="29"/>
      <c r="L277" s="29"/>
      <c r="M277" s="92"/>
      <c r="N277" s="92"/>
      <c r="P277" s="282"/>
      <c r="X277" s="498"/>
    </row>
    <row r="278" spans="1:24" x14ac:dyDescent="0.2">
      <c r="B278" s="106" t="s">
        <v>382</v>
      </c>
      <c r="C278" s="83"/>
      <c r="D278" s="153"/>
      <c r="E278" s="83"/>
      <c r="F278" s="320"/>
      <c r="G278" s="153"/>
      <c r="H278" s="105"/>
      <c r="I278" s="105" t="s">
        <v>79</v>
      </c>
      <c r="J278" s="243"/>
      <c r="K278" s="149">
        <f>SUM(K279:K286)</f>
        <v>0</v>
      </c>
      <c r="L278" s="149">
        <f>SUM(L279:L286)</f>
        <v>0</v>
      </c>
      <c r="M278" s="255">
        <f>SUM(M279:M286)</f>
        <v>0</v>
      </c>
      <c r="N278" s="255">
        <f>SUM(N279:N286)</f>
        <v>0</v>
      </c>
      <c r="O278" s="110"/>
      <c r="P278" s="282"/>
      <c r="X278" s="498"/>
    </row>
    <row r="279" spans="1:24" ht="29" x14ac:dyDescent="0.2">
      <c r="C279" s="121" t="s">
        <v>378</v>
      </c>
      <c r="D279" s="75" t="s">
        <v>377</v>
      </c>
      <c r="E279" s="121" t="s">
        <v>376</v>
      </c>
      <c r="F279" s="7"/>
      <c r="G279" s="23"/>
      <c r="H279" s="319" t="s">
        <v>375</v>
      </c>
      <c r="I279" s="319" t="s">
        <v>374</v>
      </c>
      <c r="J279" s="115"/>
      <c r="K279" s="114"/>
      <c r="L279" s="114"/>
      <c r="M279" s="288" t="s">
        <v>355</v>
      </c>
      <c r="N279" s="288"/>
      <c r="P279" s="292" t="s">
        <v>354</v>
      </c>
      <c r="Q279" s="291" t="s">
        <v>353</v>
      </c>
      <c r="R279" s="542" t="s">
        <v>552</v>
      </c>
      <c r="S279" s="543" t="s">
        <v>553</v>
      </c>
      <c r="T279" s="544" t="s">
        <v>554</v>
      </c>
      <c r="U279" s="545" t="s">
        <v>555</v>
      </c>
      <c r="V279" s="546" t="s">
        <v>556</v>
      </c>
      <c r="W279" s="547" t="s">
        <v>557</v>
      </c>
      <c r="X279" s="498"/>
    </row>
    <row r="280" spans="1:24" x14ac:dyDescent="0.2">
      <c r="A280" s="12">
        <v>2530</v>
      </c>
      <c r="B280" s="9" t="s">
        <v>196</v>
      </c>
      <c r="C280" s="156"/>
      <c r="D280" s="156"/>
      <c r="E280" s="2"/>
      <c r="F280" s="276" t="s">
        <v>130</v>
      </c>
      <c r="G280" s="2">
        <f>C280+D280+E280</f>
        <v>0</v>
      </c>
      <c r="H280" s="318">
        <v>0</v>
      </c>
      <c r="I280" s="4">
        <f>ROUND(($H280*108.33%)*2,1)/2</f>
        <v>0</v>
      </c>
      <c r="J280" s="96"/>
      <c r="K280" s="95"/>
      <c r="L280" s="95">
        <f>ROUND((G280*I280)*2,1)/2</f>
        <v>0</v>
      </c>
      <c r="M280" s="92">
        <f>K280+L280</f>
        <v>0</v>
      </c>
      <c r="N280" s="288"/>
      <c r="O280" s="3" t="s">
        <v>361</v>
      </c>
      <c r="P280" s="282"/>
      <c r="Q280" s="1">
        <v>0</v>
      </c>
      <c r="R280" s="1">
        <v>0</v>
      </c>
      <c r="S280" s="1">
        <v>0</v>
      </c>
      <c r="T280" s="1">
        <v>0</v>
      </c>
      <c r="U280" s="1">
        <v>0</v>
      </c>
      <c r="V280" s="7">
        <v>0</v>
      </c>
      <c r="W280" s="164">
        <f>U280*V280</f>
        <v>0</v>
      </c>
      <c r="X280" s="498"/>
    </row>
    <row r="281" spans="1:24" x14ac:dyDescent="0.2">
      <c r="A281" s="12">
        <f>A280+1</f>
        <v>2531</v>
      </c>
      <c r="B281" s="9" t="s">
        <v>381</v>
      </c>
      <c r="C281" s="156"/>
      <c r="D281" s="156"/>
      <c r="E281" s="2"/>
      <c r="F281" s="276" t="s">
        <v>130</v>
      </c>
      <c r="G281" s="2">
        <v>0</v>
      </c>
      <c r="H281" s="318">
        <v>0</v>
      </c>
      <c r="I281" s="4">
        <f>ROUND(($H281*108.33%)*2,1)/2</f>
        <v>0</v>
      </c>
      <c r="J281" s="96"/>
      <c r="K281" s="95"/>
      <c r="L281" s="95">
        <f>ROUND((G281*I281)*2,1)/2</f>
        <v>0</v>
      </c>
      <c r="M281" s="92">
        <f>K281+L281</f>
        <v>0</v>
      </c>
      <c r="N281" s="288"/>
      <c r="O281" s="3" t="s">
        <v>361</v>
      </c>
      <c r="P281" s="282"/>
      <c r="W281" s="164">
        <f>U281*V281</f>
        <v>0</v>
      </c>
      <c r="X281" s="498"/>
    </row>
    <row r="282" spans="1:24" x14ac:dyDescent="0.2">
      <c r="A282" s="12">
        <f>A281+1</f>
        <v>2532</v>
      </c>
      <c r="C282" s="156"/>
      <c r="D282" s="156"/>
      <c r="E282" s="156"/>
      <c r="F282" s="276"/>
      <c r="G282" s="2">
        <f>C282+D282+E282</f>
        <v>0</v>
      </c>
      <c r="H282" s="318">
        <v>0</v>
      </c>
      <c r="I282" s="4">
        <f>ROUND(($H282*108.33%)*2,1)/2</f>
        <v>0</v>
      </c>
      <c r="J282" s="96"/>
      <c r="K282" s="95"/>
      <c r="L282" s="95">
        <f>ROUND((G282*I282)*2,1)/2</f>
        <v>0</v>
      </c>
      <c r="M282" s="92">
        <f>K282+L282</f>
        <v>0</v>
      </c>
      <c r="N282" s="288"/>
      <c r="P282" s="282"/>
      <c r="W282" s="164">
        <f>U282*V282</f>
        <v>0</v>
      </c>
      <c r="X282" s="498"/>
    </row>
    <row r="283" spans="1:24" x14ac:dyDescent="0.2">
      <c r="C283" s="2"/>
      <c r="D283" s="156"/>
      <c r="E283" s="2"/>
      <c r="F283" s="276"/>
      <c r="G283" s="156"/>
      <c r="H283" s="4"/>
      <c r="I283" s="119"/>
      <c r="J283" s="123"/>
      <c r="K283" s="29"/>
      <c r="L283" s="29"/>
      <c r="M283" s="92"/>
      <c r="N283" s="288"/>
      <c r="P283" s="282"/>
      <c r="X283" s="498"/>
    </row>
    <row r="284" spans="1:24" x14ac:dyDescent="0.2">
      <c r="A284" s="12">
        <v>2539</v>
      </c>
      <c r="B284" s="9" t="s">
        <v>372</v>
      </c>
      <c r="C284" s="156">
        <f>$G$22</f>
        <v>0</v>
      </c>
      <c r="D284" s="156" t="s">
        <v>4</v>
      </c>
      <c r="E284" s="2" t="s">
        <v>76</v>
      </c>
      <c r="F284" s="317">
        <f>SUM(L279:L283)-L280-L281</f>
        <v>0</v>
      </c>
      <c r="G284" s="166" t="s">
        <v>380</v>
      </c>
      <c r="H284" s="4"/>
      <c r="I284" s="119"/>
      <c r="J284" s="96"/>
      <c r="K284" s="95"/>
      <c r="L284" s="95">
        <f>ROUND((F284*C284%)*2,1)/2</f>
        <v>0</v>
      </c>
      <c r="M284" s="92">
        <f>K284+L284</f>
        <v>0</v>
      </c>
      <c r="N284" s="288"/>
      <c r="P284" s="282"/>
      <c r="X284" s="498"/>
    </row>
    <row r="285" spans="1:24" x14ac:dyDescent="0.2">
      <c r="B285" s="9" t="s">
        <v>371</v>
      </c>
      <c r="C285" s="156">
        <f>$G$22</f>
        <v>0</v>
      </c>
      <c r="D285" s="156" t="s">
        <v>4</v>
      </c>
      <c r="E285" s="2" t="s">
        <v>76</v>
      </c>
      <c r="F285" s="317">
        <f>SUM(K279:K283)-K280</f>
        <v>0</v>
      </c>
      <c r="G285" s="166" t="s">
        <v>380</v>
      </c>
      <c r="H285" s="4"/>
      <c r="I285" s="119"/>
      <c r="J285" s="96"/>
      <c r="K285" s="95">
        <f>ROUND((F285*C285%)*2,1)/2</f>
        <v>0</v>
      </c>
      <c r="L285" s="95"/>
      <c r="M285" s="92">
        <f>K285+L285</f>
        <v>0</v>
      </c>
      <c r="N285" s="288"/>
      <c r="P285" s="282"/>
      <c r="X285" s="498"/>
    </row>
    <row r="286" spans="1:24" x14ac:dyDescent="0.2">
      <c r="C286" s="2"/>
      <c r="D286" s="156"/>
      <c r="E286" s="2"/>
      <c r="F286" s="317"/>
      <c r="G286" s="156"/>
      <c r="H286" s="4"/>
      <c r="I286" s="119"/>
      <c r="J286" s="123"/>
      <c r="K286" s="29"/>
      <c r="L286" s="29"/>
      <c r="M286" s="92"/>
      <c r="N286" s="92"/>
      <c r="P286" s="282"/>
      <c r="X286" s="498"/>
    </row>
    <row r="287" spans="1:24" x14ac:dyDescent="0.2">
      <c r="B287" s="106" t="s">
        <v>379</v>
      </c>
      <c r="C287" s="83"/>
      <c r="D287" s="153"/>
      <c r="E287" s="83"/>
      <c r="F287" s="320"/>
      <c r="G287" s="153"/>
      <c r="H287" s="105"/>
      <c r="I287" s="105" t="s">
        <v>79</v>
      </c>
      <c r="J287" s="243"/>
      <c r="K287" s="149">
        <f>SUM(K288:K294)</f>
        <v>0</v>
      </c>
      <c r="L287" s="149">
        <f>SUM(L288:L294)</f>
        <v>0</v>
      </c>
      <c r="M287" s="255">
        <f>SUM(M288:M294)</f>
        <v>0</v>
      </c>
      <c r="N287" s="255">
        <f>SUM(N288:N294)</f>
        <v>0</v>
      </c>
      <c r="O287" s="110"/>
      <c r="P287" s="282"/>
      <c r="X287" s="498"/>
    </row>
    <row r="288" spans="1:24" ht="29" x14ac:dyDescent="0.2">
      <c r="C288" s="121" t="s">
        <v>378</v>
      </c>
      <c r="D288" s="75" t="s">
        <v>377</v>
      </c>
      <c r="E288" s="121" t="s">
        <v>376</v>
      </c>
      <c r="F288" s="7"/>
      <c r="G288" s="23"/>
      <c r="H288" s="319" t="s">
        <v>375</v>
      </c>
      <c r="I288" s="319" t="s">
        <v>374</v>
      </c>
      <c r="J288" s="115"/>
      <c r="K288" s="114"/>
      <c r="L288" s="114"/>
      <c r="M288" s="288" t="s">
        <v>355</v>
      </c>
      <c r="N288" s="288"/>
      <c r="P288" s="292" t="s">
        <v>354</v>
      </c>
      <c r="Q288" s="291" t="s">
        <v>353</v>
      </c>
      <c r="R288" s="542" t="s">
        <v>552</v>
      </c>
      <c r="S288" s="543" t="s">
        <v>553</v>
      </c>
      <c r="T288" s="544" t="s">
        <v>554</v>
      </c>
      <c r="U288" s="545" t="s">
        <v>555</v>
      </c>
      <c r="V288" s="546" t="s">
        <v>556</v>
      </c>
      <c r="W288" s="547" t="s">
        <v>557</v>
      </c>
      <c r="X288" s="72"/>
    </row>
    <row r="289" spans="1:29" x14ac:dyDescent="0.2">
      <c r="A289" s="12">
        <v>2540</v>
      </c>
      <c r="B289" s="9" t="s">
        <v>373</v>
      </c>
      <c r="C289" s="166"/>
      <c r="D289" s="156"/>
      <c r="E289" s="156"/>
      <c r="F289" s="276" t="s">
        <v>130</v>
      </c>
      <c r="G289" s="2">
        <v>0</v>
      </c>
      <c r="H289" s="318">
        <v>0</v>
      </c>
      <c r="I289" s="4">
        <f>ROUND(($H289*108.33%)*2,1)/2</f>
        <v>0</v>
      </c>
      <c r="J289" s="96"/>
      <c r="K289" s="95"/>
      <c r="L289" s="95">
        <f>ROUND((G289*I289)*2,1)/2</f>
        <v>0</v>
      </c>
      <c r="M289" s="92">
        <f>K289+L289</f>
        <v>0</v>
      </c>
      <c r="N289" s="288"/>
      <c r="P289" s="282"/>
      <c r="Q289" s="1">
        <v>0</v>
      </c>
      <c r="R289" s="1">
        <v>0</v>
      </c>
      <c r="S289" s="1">
        <v>0</v>
      </c>
      <c r="T289" s="1">
        <v>0</v>
      </c>
      <c r="U289" s="1">
        <v>0</v>
      </c>
      <c r="V289" s="7">
        <v>0</v>
      </c>
      <c r="W289" s="164">
        <f>U289*V289</f>
        <v>0</v>
      </c>
      <c r="X289" s="640" t="s">
        <v>578</v>
      </c>
      <c r="Y289" s="638"/>
      <c r="Z289" s="638"/>
      <c r="AA289" s="638"/>
      <c r="AB289" s="638"/>
      <c r="AC289" s="638"/>
    </row>
    <row r="290" spans="1:29" x14ac:dyDescent="0.2">
      <c r="A290" s="12">
        <v>2540</v>
      </c>
      <c r="C290" s="156"/>
      <c r="D290" s="156"/>
      <c r="E290" s="156"/>
      <c r="F290" s="276"/>
      <c r="G290" s="2">
        <f>C290+D290+E290</f>
        <v>0</v>
      </c>
      <c r="H290" s="318">
        <v>0</v>
      </c>
      <c r="I290" s="4">
        <f>ROUND(($H290*108.33%)*2,1)/2</f>
        <v>0</v>
      </c>
      <c r="J290" s="96"/>
      <c r="K290" s="95"/>
      <c r="L290" s="95">
        <f>ROUND((G290*I290)*2,1)/2</f>
        <v>0</v>
      </c>
      <c r="M290" s="92">
        <f>K290+L290</f>
        <v>0</v>
      </c>
      <c r="N290" s="288"/>
      <c r="P290" s="282"/>
      <c r="W290" s="164">
        <f>U290*V290</f>
        <v>0</v>
      </c>
      <c r="X290" s="639"/>
      <c r="Y290" s="638"/>
      <c r="Z290" s="638"/>
      <c r="AA290" s="638"/>
      <c r="AB290" s="638"/>
      <c r="AC290" s="638"/>
    </row>
    <row r="291" spans="1:29" x14ac:dyDescent="0.2">
      <c r="C291" s="2"/>
      <c r="D291" s="156"/>
      <c r="E291" s="2"/>
      <c r="F291" s="317"/>
      <c r="G291" s="156"/>
      <c r="H291" s="4"/>
      <c r="I291" s="119"/>
      <c r="J291" s="123"/>
      <c r="K291" s="29"/>
      <c r="L291" s="29"/>
      <c r="M291" s="92"/>
      <c r="N291" s="288"/>
      <c r="P291" s="282"/>
      <c r="X291" s="498"/>
    </row>
    <row r="292" spans="1:29" x14ac:dyDescent="0.2">
      <c r="A292" s="12">
        <v>2549</v>
      </c>
      <c r="B292" s="9" t="s">
        <v>372</v>
      </c>
      <c r="C292" s="156">
        <f>$G$22</f>
        <v>0</v>
      </c>
      <c r="D292" s="156" t="s">
        <v>4</v>
      </c>
      <c r="E292" s="2" t="s">
        <v>76</v>
      </c>
      <c r="F292" s="317">
        <f>SUM(L288:L291)</f>
        <v>0</v>
      </c>
      <c r="G292" s="156"/>
      <c r="H292" s="4"/>
      <c r="I292" s="119"/>
      <c r="J292" s="96"/>
      <c r="K292" s="95"/>
      <c r="L292" s="95">
        <f>ROUND((F292*C292%)*2,1)/2</f>
        <v>0</v>
      </c>
      <c r="M292" s="92">
        <f>K292+L292</f>
        <v>0</v>
      </c>
      <c r="N292" s="288"/>
      <c r="P292" s="282"/>
      <c r="X292" s="498"/>
    </row>
    <row r="293" spans="1:29" x14ac:dyDescent="0.2">
      <c r="B293" s="9" t="s">
        <v>371</v>
      </c>
      <c r="C293" s="156">
        <f>$G$22</f>
        <v>0</v>
      </c>
      <c r="D293" s="156" t="s">
        <v>4</v>
      </c>
      <c r="E293" s="2" t="s">
        <v>76</v>
      </c>
      <c r="F293" s="317">
        <f>SUM(K288:K291)</f>
        <v>0</v>
      </c>
      <c r="G293" s="156"/>
      <c r="H293" s="4"/>
      <c r="I293" s="119"/>
      <c r="J293" s="96"/>
      <c r="K293" s="95">
        <f>ROUND((F293*C293%)*2,1)/2</f>
        <v>0</v>
      </c>
      <c r="L293" s="95"/>
      <c r="M293" s="92">
        <f>K293+L293</f>
        <v>0</v>
      </c>
      <c r="N293" s="288"/>
      <c r="P293" s="282"/>
      <c r="X293" s="498"/>
    </row>
    <row r="294" spans="1:29" x14ac:dyDescent="0.2">
      <c r="C294" s="2"/>
      <c r="D294" s="156"/>
      <c r="E294" s="2"/>
      <c r="F294" s="317"/>
      <c r="G294" s="156"/>
      <c r="H294" s="4"/>
      <c r="I294" s="119"/>
      <c r="J294" s="123"/>
      <c r="K294" s="29"/>
      <c r="L294" s="29"/>
      <c r="M294" s="92"/>
      <c r="N294" s="92"/>
      <c r="P294" s="282"/>
      <c r="X294" s="498"/>
    </row>
    <row r="295" spans="1:29" ht="17" thickBot="1" x14ac:dyDescent="0.25">
      <c r="A295" s="107"/>
      <c r="B295" s="316" t="s">
        <v>370</v>
      </c>
      <c r="C295" s="18"/>
      <c r="D295" s="23"/>
      <c r="E295" s="91"/>
      <c r="F295" s="315"/>
      <c r="G295" s="215"/>
      <c r="H295" s="265"/>
      <c r="I295" s="265" t="s">
        <v>369</v>
      </c>
      <c r="J295" s="314"/>
      <c r="K295" s="87">
        <f>K114+K120+K125+K140+K155+K166+K180+K197+K207+K220+K233+K246+K259+K269+K278+K287</f>
        <v>0</v>
      </c>
      <c r="L295" s="87">
        <f>L114+L120+L125+L140+L155+L166+L180+L197+L207+L220+L233+L246+L259+L269+L278+L287</f>
        <v>0</v>
      </c>
      <c r="M295" s="87">
        <f>M114+M120+M125+M140+M155+M166+M180+M197+M207+M220+M233+M246+M259+M269+M278+M287</f>
        <v>0</v>
      </c>
      <c r="N295" s="87">
        <f>N114+N120+N125+N140+N155+N166+N180+N197+N207+N220+N233+N246+N259+N269+N278+N287</f>
        <v>0</v>
      </c>
      <c r="P295" s="282"/>
      <c r="X295" s="498"/>
    </row>
    <row r="296" spans="1:29" x14ac:dyDescent="0.2">
      <c r="A296" s="107" t="s">
        <v>368</v>
      </c>
      <c r="B296" s="313">
        <f>L137+L152+L163+L177+L193+L204+L217+L230+L242+L256+L266+L275+L284+L292</f>
        <v>0</v>
      </c>
      <c r="C296" s="18"/>
      <c r="D296" s="23"/>
      <c r="E296" s="18"/>
      <c r="G296" s="9"/>
      <c r="H296" s="26"/>
      <c r="I296" s="86"/>
      <c r="J296" s="94"/>
      <c r="K296" s="187"/>
      <c r="L296" s="187"/>
      <c r="M296" s="7"/>
      <c r="N296" s="7"/>
      <c r="P296" s="282"/>
      <c r="X296" s="498"/>
    </row>
    <row r="297" spans="1:29" x14ac:dyDescent="0.2">
      <c r="A297" s="107" t="s">
        <v>367</v>
      </c>
      <c r="B297" s="313">
        <f>K138+K153+K164+K178+K194+K205+K218+K231+K243+K257+K267+K276+K285+K293</f>
        <v>0</v>
      </c>
      <c r="C297" s="18"/>
      <c r="D297" s="23"/>
      <c r="E297" s="18"/>
      <c r="G297" s="9"/>
      <c r="H297" s="26"/>
      <c r="I297" s="86"/>
      <c r="J297" s="94"/>
      <c r="K297" s="187"/>
      <c r="L297" s="187"/>
      <c r="M297" s="7"/>
      <c r="N297" s="7"/>
      <c r="P297" s="282"/>
      <c r="X297" s="498"/>
    </row>
    <row r="298" spans="1:29" x14ac:dyDescent="0.2">
      <c r="A298" s="107" t="s">
        <v>355</v>
      </c>
      <c r="B298" s="312">
        <f>B296+B297</f>
        <v>0</v>
      </c>
      <c r="C298" s="18"/>
      <c r="D298" s="23"/>
      <c r="E298" s="18"/>
      <c r="G298" s="9"/>
      <c r="H298" s="26"/>
      <c r="I298" s="86"/>
      <c r="J298" s="94"/>
      <c r="K298" s="187"/>
      <c r="L298" s="187"/>
      <c r="M298" s="7"/>
      <c r="N298" s="7"/>
      <c r="P298" s="282"/>
      <c r="W298" s="7"/>
      <c r="X298" s="498"/>
    </row>
    <row r="299" spans="1:29" ht="17" thickBot="1" x14ac:dyDescent="0.25">
      <c r="A299" s="212"/>
      <c r="B299" s="311"/>
      <c r="C299" s="145"/>
      <c r="D299" s="146"/>
      <c r="E299" s="145"/>
      <c r="F299" s="147"/>
      <c r="G299" s="147"/>
      <c r="H299" s="143"/>
      <c r="I299" s="141"/>
      <c r="J299" s="310"/>
      <c r="K299" s="140"/>
      <c r="L299" s="140"/>
      <c r="M299" s="139"/>
      <c r="N299" s="139"/>
      <c r="P299" s="282"/>
      <c r="W299" s="7"/>
    </row>
    <row r="300" spans="1:29" x14ac:dyDescent="0.2">
      <c r="A300" s="107"/>
      <c r="B300" s="72"/>
      <c r="C300" s="18"/>
      <c r="D300" s="23"/>
      <c r="E300" s="18"/>
      <c r="F300" s="22"/>
      <c r="H300" s="5"/>
      <c r="I300" s="178"/>
      <c r="J300" s="178"/>
      <c r="K300" s="309"/>
      <c r="L300" s="309"/>
      <c r="M300" s="308"/>
      <c r="N300" s="308"/>
      <c r="P300" s="282"/>
      <c r="X300" s="498"/>
    </row>
    <row r="301" spans="1:29" ht="40" x14ac:dyDescent="0.2">
      <c r="A301" s="107" t="s">
        <v>366</v>
      </c>
      <c r="B301" s="72" t="s">
        <v>365</v>
      </c>
      <c r="C301" s="18"/>
      <c r="D301" s="23"/>
      <c r="E301" s="18"/>
      <c r="F301" s="22"/>
      <c r="H301" s="5"/>
      <c r="I301" s="307"/>
      <c r="J301" s="135"/>
      <c r="K301" s="134" t="s">
        <v>38</v>
      </c>
      <c r="L301" s="133" t="s">
        <v>37</v>
      </c>
      <c r="M301" s="132" t="s">
        <v>36</v>
      </c>
      <c r="N301" s="131" t="s">
        <v>520</v>
      </c>
      <c r="P301" s="282"/>
      <c r="R301" s="2"/>
      <c r="T301" s="9"/>
      <c r="X301" s="498"/>
    </row>
    <row r="302" spans="1:29" x14ac:dyDescent="0.2">
      <c r="A302" s="107"/>
      <c r="B302" s="106" t="s">
        <v>364</v>
      </c>
      <c r="C302" s="298"/>
      <c r="D302" s="82"/>
      <c r="E302" s="80"/>
      <c r="F302" s="80"/>
      <c r="G302" s="80"/>
      <c r="H302" s="105"/>
      <c r="I302" s="105" t="s">
        <v>79</v>
      </c>
      <c r="J302" s="243"/>
      <c r="K302" s="149">
        <f>SUM(K303:K315)</f>
        <v>0</v>
      </c>
      <c r="L302" s="149">
        <f>SUM(L303:L315)</f>
        <v>0</v>
      </c>
      <c r="M302" s="255">
        <f>SUM(M303:M315)</f>
        <v>0</v>
      </c>
      <c r="N302" s="255">
        <f>SUM(N303:N315)</f>
        <v>0</v>
      </c>
      <c r="O302" s="110"/>
      <c r="P302" s="282"/>
      <c r="R302" s="2"/>
      <c r="V302" s="17"/>
      <c r="X302" s="498"/>
    </row>
    <row r="303" spans="1:29" x14ac:dyDescent="0.2">
      <c r="A303" s="107"/>
      <c r="C303" s="9"/>
      <c r="D303" s="8"/>
      <c r="E303" s="39"/>
      <c r="F303" s="642" t="s">
        <v>363</v>
      </c>
      <c r="G303" s="643"/>
      <c r="H303" s="278"/>
      <c r="I303" s="294" t="s">
        <v>362</v>
      </c>
      <c r="J303" s="306"/>
      <c r="K303" s="305"/>
      <c r="L303" s="93"/>
      <c r="M303" s="288" t="s">
        <v>355</v>
      </c>
      <c r="N303" s="288"/>
      <c r="P303" s="292" t="s">
        <v>354</v>
      </c>
      <c r="Q303" s="291" t="s">
        <v>353</v>
      </c>
      <c r="R303" s="359"/>
      <c r="S303" s="543" t="s">
        <v>553</v>
      </c>
      <c r="T303" s="544" t="s">
        <v>554</v>
      </c>
      <c r="U303" s="545" t="s">
        <v>555</v>
      </c>
      <c r="V303" s="546" t="s">
        <v>556</v>
      </c>
      <c r="W303" s="547" t="s">
        <v>557</v>
      </c>
      <c r="X303" s="498"/>
    </row>
    <row r="304" spans="1:29" x14ac:dyDescent="0.2">
      <c r="A304" s="12">
        <v>3100</v>
      </c>
      <c r="C304" s="39"/>
      <c r="D304" s="171"/>
      <c r="E304" s="22"/>
      <c r="F304" s="166"/>
      <c r="G304" s="2"/>
      <c r="H304" s="9"/>
      <c r="I304" s="17"/>
      <c r="J304" s="96"/>
      <c r="K304" s="95"/>
      <c r="L304" s="95">
        <f t="shared" ref="L304:L314" si="49">G304*I304</f>
        <v>0</v>
      </c>
      <c r="M304" s="92">
        <f t="shared" ref="M304:M314" si="50">K304+L304</f>
        <v>0</v>
      </c>
      <c r="N304" s="288"/>
      <c r="O304" s="3" t="s">
        <v>361</v>
      </c>
      <c r="P304" s="282">
        <v>0</v>
      </c>
      <c r="Q304" s="1">
        <v>0</v>
      </c>
      <c r="R304" s="9"/>
      <c r="S304" s="1">
        <v>0</v>
      </c>
      <c r="T304" s="1">
        <v>0</v>
      </c>
      <c r="U304" s="1">
        <v>0</v>
      </c>
      <c r="V304" s="7">
        <v>0</v>
      </c>
      <c r="W304" s="164">
        <f t="shared" ref="W304:W314" si="51">U304*V304</f>
        <v>0</v>
      </c>
      <c r="X304" s="501"/>
      <c r="AB304" s="9"/>
    </row>
    <row r="305" spans="1:28" x14ac:dyDescent="0.2">
      <c r="A305" s="12">
        <f t="shared" ref="A305:A314" si="52">A304+1</f>
        <v>3101</v>
      </c>
      <c r="C305" s="39"/>
      <c r="D305" s="171"/>
      <c r="E305" s="22"/>
      <c r="F305" s="166"/>
      <c r="G305" s="2"/>
      <c r="H305" s="9"/>
      <c r="I305" s="17"/>
      <c r="J305" s="96"/>
      <c r="K305" s="95"/>
      <c r="L305" s="95">
        <f t="shared" si="49"/>
        <v>0</v>
      </c>
      <c r="M305" s="92">
        <f t="shared" si="50"/>
        <v>0</v>
      </c>
      <c r="N305" s="288"/>
      <c r="O305" s="3" t="s">
        <v>361</v>
      </c>
      <c r="P305" s="282"/>
      <c r="R305" s="72"/>
      <c r="W305" s="164">
        <f t="shared" si="51"/>
        <v>0</v>
      </c>
      <c r="X305" s="501"/>
      <c r="AA305" s="9"/>
      <c r="AB305" s="9"/>
    </row>
    <row r="306" spans="1:28" x14ac:dyDescent="0.2">
      <c r="A306" s="12">
        <f t="shared" si="52"/>
        <v>3102</v>
      </c>
      <c r="C306" s="39"/>
      <c r="D306" s="171"/>
      <c r="E306" s="22"/>
      <c r="F306" s="166"/>
      <c r="G306" s="2"/>
      <c r="H306" s="9"/>
      <c r="I306" s="17"/>
      <c r="J306" s="96"/>
      <c r="K306" s="95"/>
      <c r="L306" s="95">
        <f t="shared" si="49"/>
        <v>0</v>
      </c>
      <c r="M306" s="92">
        <f t="shared" si="50"/>
        <v>0</v>
      </c>
      <c r="N306" s="288"/>
      <c r="P306" s="282"/>
      <c r="R306" s="72"/>
      <c r="W306" s="164">
        <f t="shared" si="51"/>
        <v>0</v>
      </c>
      <c r="X306" s="501"/>
      <c r="AB306" s="9"/>
    </row>
    <row r="307" spans="1:28" x14ac:dyDescent="0.2">
      <c r="A307" s="12">
        <f t="shared" si="52"/>
        <v>3103</v>
      </c>
      <c r="C307" s="9"/>
      <c r="D307" s="13"/>
      <c r="E307" s="22"/>
      <c r="F307" s="166"/>
      <c r="G307" s="2"/>
      <c r="H307" s="9"/>
      <c r="I307" s="17"/>
      <c r="J307" s="96"/>
      <c r="K307" s="95"/>
      <c r="L307" s="95">
        <f t="shared" si="49"/>
        <v>0</v>
      </c>
      <c r="M307" s="92">
        <f t="shared" si="50"/>
        <v>0</v>
      </c>
      <c r="N307" s="288"/>
      <c r="P307" s="282"/>
      <c r="R307" s="72"/>
      <c r="W307" s="164">
        <f t="shared" si="51"/>
        <v>0</v>
      </c>
      <c r="X307" s="501"/>
      <c r="AB307" s="9"/>
    </row>
    <row r="308" spans="1:28" x14ac:dyDescent="0.2">
      <c r="A308" s="12">
        <f t="shared" si="52"/>
        <v>3104</v>
      </c>
      <c r="C308" s="39"/>
      <c r="D308" s="171"/>
      <c r="E308" s="22"/>
      <c r="F308" s="166"/>
      <c r="G308" s="2"/>
      <c r="H308" s="9"/>
      <c r="I308" s="17"/>
      <c r="J308" s="96"/>
      <c r="K308" s="95"/>
      <c r="L308" s="95">
        <f t="shared" si="49"/>
        <v>0</v>
      </c>
      <c r="M308" s="92">
        <f t="shared" si="50"/>
        <v>0</v>
      </c>
      <c r="N308" s="288"/>
      <c r="P308" s="282"/>
      <c r="R308" s="9"/>
      <c r="W308" s="164">
        <f t="shared" si="51"/>
        <v>0</v>
      </c>
      <c r="X308" s="501"/>
      <c r="Y308" s="5"/>
      <c r="AB308" s="9"/>
    </row>
    <row r="309" spans="1:28" x14ac:dyDescent="0.2">
      <c r="A309" s="12">
        <f t="shared" si="52"/>
        <v>3105</v>
      </c>
      <c r="C309" s="39"/>
      <c r="D309" s="171"/>
      <c r="E309" s="22"/>
      <c r="F309" s="166"/>
      <c r="G309" s="2"/>
      <c r="H309" s="304"/>
      <c r="I309" s="17"/>
      <c r="J309" s="96"/>
      <c r="K309" s="95"/>
      <c r="L309" s="95">
        <f t="shared" si="49"/>
        <v>0</v>
      </c>
      <c r="M309" s="92">
        <f t="shared" si="50"/>
        <v>0</v>
      </c>
      <c r="N309" s="288"/>
      <c r="P309" s="282"/>
      <c r="R309" s="9"/>
      <c r="W309" s="164">
        <f t="shared" si="51"/>
        <v>0</v>
      </c>
      <c r="X309" s="501"/>
      <c r="AB309" s="9"/>
    </row>
    <row r="310" spans="1:28" x14ac:dyDescent="0.2">
      <c r="A310" s="12">
        <f t="shared" si="52"/>
        <v>3106</v>
      </c>
      <c r="C310" s="39"/>
      <c r="D310" s="171"/>
      <c r="E310" s="22"/>
      <c r="F310" s="166"/>
      <c r="G310" s="2"/>
      <c r="H310" s="303"/>
      <c r="I310" s="17"/>
      <c r="J310" s="96"/>
      <c r="K310" s="95"/>
      <c r="L310" s="95">
        <f t="shared" si="49"/>
        <v>0</v>
      </c>
      <c r="M310" s="92">
        <f t="shared" si="50"/>
        <v>0</v>
      </c>
      <c r="N310" s="288"/>
      <c r="P310" s="282"/>
      <c r="R310" s="9"/>
      <c r="W310" s="164">
        <f t="shared" si="51"/>
        <v>0</v>
      </c>
      <c r="X310" s="501"/>
      <c r="AB310" s="9"/>
    </row>
    <row r="311" spans="1:28" x14ac:dyDescent="0.2">
      <c r="A311" s="12">
        <f t="shared" si="52"/>
        <v>3107</v>
      </c>
      <c r="C311" s="39"/>
      <c r="D311" s="171"/>
      <c r="E311" s="22"/>
      <c r="F311" s="166"/>
      <c r="G311" s="2"/>
      <c r="H311" s="303"/>
      <c r="I311" s="17"/>
      <c r="J311" s="96"/>
      <c r="K311" s="95"/>
      <c r="L311" s="95">
        <f t="shared" si="49"/>
        <v>0</v>
      </c>
      <c r="M311" s="92">
        <f t="shared" si="50"/>
        <v>0</v>
      </c>
      <c r="N311" s="288"/>
      <c r="P311" s="282"/>
      <c r="R311" s="9"/>
      <c r="W311" s="164">
        <f t="shared" si="51"/>
        <v>0</v>
      </c>
      <c r="X311" s="501"/>
      <c r="AB311" s="9"/>
    </row>
    <row r="312" spans="1:28" x14ac:dyDescent="0.2">
      <c r="A312" s="12">
        <f t="shared" si="52"/>
        <v>3108</v>
      </c>
      <c r="C312" s="39"/>
      <c r="D312" s="171"/>
      <c r="E312" s="22"/>
      <c r="F312" s="166"/>
      <c r="G312" s="2"/>
      <c r="H312" s="303"/>
      <c r="I312" s="17"/>
      <c r="J312" s="96"/>
      <c r="K312" s="95"/>
      <c r="L312" s="95">
        <f t="shared" si="49"/>
        <v>0</v>
      </c>
      <c r="M312" s="92">
        <f t="shared" si="50"/>
        <v>0</v>
      </c>
      <c r="N312" s="288"/>
      <c r="P312" s="282"/>
      <c r="R312" s="9"/>
      <c r="W312" s="164">
        <f t="shared" si="51"/>
        <v>0</v>
      </c>
      <c r="X312" s="501"/>
      <c r="AB312" s="9"/>
    </row>
    <row r="313" spans="1:28" x14ac:dyDescent="0.2">
      <c r="A313" s="12">
        <f t="shared" si="52"/>
        <v>3109</v>
      </c>
      <c r="C313" s="9"/>
      <c r="D313" s="39"/>
      <c r="E313" s="22"/>
      <c r="F313" s="171"/>
      <c r="G313" s="2"/>
      <c r="H313" s="303"/>
      <c r="I313" s="17"/>
      <c r="J313" s="96"/>
      <c r="K313" s="95"/>
      <c r="L313" s="95">
        <f t="shared" si="49"/>
        <v>0</v>
      </c>
      <c r="M313" s="92">
        <f t="shared" si="50"/>
        <v>0</v>
      </c>
      <c r="N313" s="288"/>
      <c r="P313" s="282"/>
      <c r="R313" s="9"/>
      <c r="W313" s="164">
        <f t="shared" si="51"/>
        <v>0</v>
      </c>
      <c r="X313" s="501"/>
      <c r="AB313" s="9"/>
    </row>
    <row r="314" spans="1:28" x14ac:dyDescent="0.2">
      <c r="A314" s="12">
        <f t="shared" si="52"/>
        <v>3110</v>
      </c>
      <c r="C314" s="9"/>
      <c r="D314" s="39"/>
      <c r="E314" s="22"/>
      <c r="F314" s="171"/>
      <c r="G314" s="2"/>
      <c r="H314" s="303"/>
      <c r="I314" s="17"/>
      <c r="J314" s="96"/>
      <c r="K314" s="95"/>
      <c r="L314" s="95">
        <f t="shared" si="49"/>
        <v>0</v>
      </c>
      <c r="M314" s="92">
        <f t="shared" si="50"/>
        <v>0</v>
      </c>
      <c r="N314" s="288"/>
      <c r="P314" s="282"/>
      <c r="R314" s="9"/>
      <c r="W314" s="164">
        <f t="shared" si="51"/>
        <v>0</v>
      </c>
      <c r="X314" s="501"/>
      <c r="AB314" s="9"/>
    </row>
    <row r="315" spans="1:28" x14ac:dyDescent="0.2">
      <c r="C315" s="18"/>
      <c r="D315" s="23"/>
      <c r="E315" s="39"/>
      <c r="F315" s="22"/>
      <c r="G315" s="18"/>
      <c r="H315" s="302"/>
      <c r="I315" s="119"/>
      <c r="J315" s="94"/>
      <c r="K315" s="93"/>
      <c r="L315" s="93"/>
      <c r="M315" s="92"/>
      <c r="N315" s="92"/>
      <c r="P315" s="282"/>
      <c r="R315" s="9"/>
      <c r="X315" s="501"/>
      <c r="AB315" s="9"/>
    </row>
    <row r="316" spans="1:28" x14ac:dyDescent="0.2">
      <c r="B316" s="106" t="s">
        <v>360</v>
      </c>
      <c r="C316" s="298"/>
      <c r="D316" s="82"/>
      <c r="E316" s="80"/>
      <c r="F316" s="80"/>
      <c r="G316" s="297"/>
      <c r="H316" s="105"/>
      <c r="I316" s="105" t="s">
        <v>79</v>
      </c>
      <c r="J316" s="243"/>
      <c r="K316" s="149">
        <f>SUM(K317:K334)</f>
        <v>0</v>
      </c>
      <c r="L316" s="149">
        <f>SUM(L317:L334)</f>
        <v>0</v>
      </c>
      <c r="M316" s="255">
        <f>SUM(M317:M334)</f>
        <v>0</v>
      </c>
      <c r="N316" s="255">
        <f>SUM(N317:N334)</f>
        <v>0</v>
      </c>
      <c r="O316" s="110"/>
      <c r="P316" s="282"/>
      <c r="R316" s="9"/>
      <c r="V316" s="17"/>
      <c r="X316" s="501"/>
      <c r="AB316" s="9"/>
    </row>
    <row r="317" spans="1:28" x14ac:dyDescent="0.2">
      <c r="C317" s="18"/>
      <c r="D317" s="23"/>
      <c r="E317" s="39"/>
      <c r="F317" s="642" t="s">
        <v>358</v>
      </c>
      <c r="G317" s="643"/>
      <c r="H317" s="295"/>
      <c r="I317" s="294" t="s">
        <v>357</v>
      </c>
      <c r="J317" s="94"/>
      <c r="K317" s="93"/>
      <c r="L317" s="93"/>
      <c r="M317" s="288" t="s">
        <v>355</v>
      </c>
      <c r="N317" s="288"/>
      <c r="P317" s="292" t="s">
        <v>354</v>
      </c>
      <c r="Q317" s="291" t="s">
        <v>353</v>
      </c>
      <c r="R317" s="359"/>
      <c r="S317" s="543" t="s">
        <v>553</v>
      </c>
      <c r="T317" s="544" t="s">
        <v>554</v>
      </c>
      <c r="U317" s="545" t="s">
        <v>555</v>
      </c>
      <c r="V317" s="546" t="s">
        <v>556</v>
      </c>
      <c r="W317" s="547" t="s">
        <v>557</v>
      </c>
      <c r="X317" s="501"/>
      <c r="AB317" s="9"/>
    </row>
    <row r="318" spans="1:28" x14ac:dyDescent="0.2">
      <c r="A318" s="12">
        <v>3200</v>
      </c>
      <c r="C318" s="18"/>
      <c r="D318" s="171"/>
      <c r="E318" s="18"/>
      <c r="F318" s="97"/>
      <c r="G318" s="2">
        <v>0</v>
      </c>
      <c r="H318" s="9"/>
      <c r="I318" s="301">
        <v>0</v>
      </c>
      <c r="J318" s="96"/>
      <c r="K318" s="95"/>
      <c r="L318" s="95">
        <f t="shared" ref="L318:L333" si="53">G318*I318</f>
        <v>0</v>
      </c>
      <c r="M318" s="92">
        <f t="shared" ref="M318:M333" si="54">K318+L318</f>
        <v>0</v>
      </c>
      <c r="N318" s="288"/>
      <c r="P318" s="282">
        <v>0</v>
      </c>
      <c r="Q318" s="1">
        <v>0</v>
      </c>
      <c r="R318" s="9"/>
      <c r="S318" s="1">
        <v>0</v>
      </c>
      <c r="T318" s="1">
        <v>0</v>
      </c>
      <c r="U318" s="1">
        <v>0</v>
      </c>
      <c r="V318" s="7">
        <v>0</v>
      </c>
      <c r="W318" s="164">
        <f t="shared" ref="W318:W333" si="55">U318*V318</f>
        <v>0</v>
      </c>
      <c r="X318" s="501"/>
      <c r="AB318" s="9"/>
    </row>
    <row r="319" spans="1:28" x14ac:dyDescent="0.2">
      <c r="A319" s="12">
        <f t="shared" ref="A319:A333" si="56">A318+1</f>
        <v>3201</v>
      </c>
      <c r="C319" s="18"/>
      <c r="D319" s="171"/>
      <c r="E319" s="18"/>
      <c r="F319" s="97"/>
      <c r="G319" s="2"/>
      <c r="H319" s="9"/>
      <c r="I319" s="301"/>
      <c r="J319" s="96"/>
      <c r="K319" s="95"/>
      <c r="L319" s="95">
        <f t="shared" si="53"/>
        <v>0</v>
      </c>
      <c r="M319" s="92">
        <f t="shared" si="54"/>
        <v>0</v>
      </c>
      <c r="N319" s="288"/>
      <c r="P319" s="282"/>
      <c r="R319" s="9"/>
      <c r="W319" s="164">
        <f t="shared" si="55"/>
        <v>0</v>
      </c>
      <c r="X319" s="501"/>
      <c r="AB319" s="9"/>
    </row>
    <row r="320" spans="1:28" x14ac:dyDescent="0.2">
      <c r="A320" s="12">
        <f t="shared" si="56"/>
        <v>3202</v>
      </c>
      <c r="C320" s="18"/>
      <c r="D320" s="171"/>
      <c r="E320" s="18"/>
      <c r="F320" s="18"/>
      <c r="G320" s="2"/>
      <c r="H320" s="9"/>
      <c r="I320" s="17"/>
      <c r="J320" s="96"/>
      <c r="K320" s="95"/>
      <c r="L320" s="95">
        <f t="shared" si="53"/>
        <v>0</v>
      </c>
      <c r="M320" s="92">
        <f t="shared" si="54"/>
        <v>0</v>
      </c>
      <c r="N320" s="288"/>
      <c r="P320" s="282"/>
      <c r="R320" s="9"/>
      <c r="W320" s="164">
        <f t="shared" si="55"/>
        <v>0</v>
      </c>
      <c r="X320" s="501"/>
      <c r="AB320" s="9"/>
    </row>
    <row r="321" spans="1:28" x14ac:dyDescent="0.2">
      <c r="A321" s="12">
        <f t="shared" si="56"/>
        <v>3203</v>
      </c>
      <c r="C321" s="39"/>
      <c r="D321" s="171"/>
      <c r="E321" s="18"/>
      <c r="F321" s="18"/>
      <c r="G321" s="2"/>
      <c r="H321" s="9"/>
      <c r="I321" s="17"/>
      <c r="J321" s="96"/>
      <c r="K321" s="95"/>
      <c r="L321" s="95">
        <f t="shared" si="53"/>
        <v>0</v>
      </c>
      <c r="M321" s="92">
        <f t="shared" si="54"/>
        <v>0</v>
      </c>
      <c r="N321" s="288"/>
      <c r="P321" s="282"/>
      <c r="R321" s="9"/>
      <c r="W321" s="164">
        <f t="shared" si="55"/>
        <v>0</v>
      </c>
      <c r="X321" s="501"/>
      <c r="AB321" s="9"/>
    </row>
    <row r="322" spans="1:28" x14ac:dyDescent="0.2">
      <c r="A322" s="12">
        <f t="shared" si="56"/>
        <v>3204</v>
      </c>
      <c r="C322" s="39"/>
      <c r="D322" s="171"/>
      <c r="E322" s="18"/>
      <c r="F322" s="18"/>
      <c r="G322" s="2"/>
      <c r="H322" s="9"/>
      <c r="I322" s="17"/>
      <c r="J322" s="96"/>
      <c r="K322" s="95"/>
      <c r="L322" s="95">
        <f t="shared" si="53"/>
        <v>0</v>
      </c>
      <c r="M322" s="92">
        <f t="shared" si="54"/>
        <v>0</v>
      </c>
      <c r="N322" s="288"/>
      <c r="P322" s="282"/>
      <c r="R322" s="9"/>
      <c r="W322" s="164">
        <f t="shared" si="55"/>
        <v>0</v>
      </c>
      <c r="X322" s="501"/>
      <c r="AB322" s="9"/>
    </row>
    <row r="323" spans="1:28" x14ac:dyDescent="0.2">
      <c r="A323" s="12">
        <f t="shared" si="56"/>
        <v>3205</v>
      </c>
      <c r="C323" s="39"/>
      <c r="D323" s="171"/>
      <c r="E323" s="18"/>
      <c r="F323" s="18"/>
      <c r="G323" s="2"/>
      <c r="H323" s="9"/>
      <c r="I323" s="17"/>
      <c r="J323" s="96"/>
      <c r="K323" s="95"/>
      <c r="L323" s="95">
        <f t="shared" si="53"/>
        <v>0</v>
      </c>
      <c r="M323" s="92">
        <f t="shared" si="54"/>
        <v>0</v>
      </c>
      <c r="N323" s="288"/>
      <c r="P323" s="282"/>
      <c r="R323" s="9"/>
      <c r="W323" s="164">
        <f t="shared" si="55"/>
        <v>0</v>
      </c>
      <c r="X323" s="501"/>
      <c r="AB323" s="9"/>
    </row>
    <row r="324" spans="1:28" x14ac:dyDescent="0.2">
      <c r="A324" s="12">
        <f t="shared" si="56"/>
        <v>3206</v>
      </c>
      <c r="C324" s="39"/>
      <c r="D324" s="171"/>
      <c r="E324" s="18"/>
      <c r="F324" s="18"/>
      <c r="G324" s="2"/>
      <c r="H324" s="9"/>
      <c r="I324" s="17"/>
      <c r="J324" s="96"/>
      <c r="K324" s="95"/>
      <c r="L324" s="95">
        <f t="shared" si="53"/>
        <v>0</v>
      </c>
      <c r="M324" s="92">
        <f t="shared" si="54"/>
        <v>0</v>
      </c>
      <c r="N324" s="288"/>
      <c r="P324" s="282"/>
      <c r="R324" s="9"/>
      <c r="W324" s="164">
        <f t="shared" si="55"/>
        <v>0</v>
      </c>
      <c r="X324" s="501"/>
      <c r="AB324" s="9"/>
    </row>
    <row r="325" spans="1:28" x14ac:dyDescent="0.2">
      <c r="A325" s="12">
        <f t="shared" si="56"/>
        <v>3207</v>
      </c>
      <c r="C325" s="39"/>
      <c r="D325" s="171"/>
      <c r="E325" s="18"/>
      <c r="F325" s="18"/>
      <c r="G325" s="2"/>
      <c r="H325" s="9"/>
      <c r="I325" s="17"/>
      <c r="J325" s="300"/>
      <c r="K325" s="299"/>
      <c r="L325" s="95">
        <f t="shared" si="53"/>
        <v>0</v>
      </c>
      <c r="M325" s="92">
        <f t="shared" si="54"/>
        <v>0</v>
      </c>
      <c r="N325" s="288"/>
      <c r="P325" s="282"/>
      <c r="R325" s="9"/>
      <c r="W325" s="164">
        <f t="shared" si="55"/>
        <v>0</v>
      </c>
      <c r="X325" s="501"/>
      <c r="AB325" s="9"/>
    </row>
    <row r="326" spans="1:28" x14ac:dyDescent="0.2">
      <c r="A326" s="12">
        <f t="shared" si="56"/>
        <v>3208</v>
      </c>
      <c r="C326" s="39"/>
      <c r="D326" s="171"/>
      <c r="E326" s="18"/>
      <c r="F326" s="18"/>
      <c r="G326" s="2"/>
      <c r="H326" s="9"/>
      <c r="I326" s="17"/>
      <c r="J326" s="96"/>
      <c r="K326" s="95"/>
      <c r="L326" s="95">
        <f t="shared" si="53"/>
        <v>0</v>
      </c>
      <c r="M326" s="92">
        <f t="shared" si="54"/>
        <v>0</v>
      </c>
      <c r="N326" s="288"/>
      <c r="P326" s="282"/>
      <c r="R326" s="9"/>
      <c r="W326" s="164">
        <f t="shared" si="55"/>
        <v>0</v>
      </c>
      <c r="X326" s="501"/>
      <c r="AB326" s="9"/>
    </row>
    <row r="327" spans="1:28" x14ac:dyDescent="0.2">
      <c r="A327" s="12">
        <f t="shared" si="56"/>
        <v>3209</v>
      </c>
      <c r="C327" s="39"/>
      <c r="D327" s="171"/>
      <c r="E327" s="18"/>
      <c r="F327" s="18"/>
      <c r="G327" s="2"/>
      <c r="H327" s="9"/>
      <c r="I327" s="17"/>
      <c r="J327" s="300"/>
      <c r="K327" s="299"/>
      <c r="L327" s="95">
        <f t="shared" si="53"/>
        <v>0</v>
      </c>
      <c r="M327" s="92">
        <f t="shared" si="54"/>
        <v>0</v>
      </c>
      <c r="N327" s="288"/>
      <c r="P327" s="282"/>
      <c r="R327" s="9"/>
      <c r="W327" s="164">
        <f t="shared" si="55"/>
        <v>0</v>
      </c>
      <c r="X327" s="501"/>
      <c r="AB327" s="9"/>
    </row>
    <row r="328" spans="1:28" x14ac:dyDescent="0.2">
      <c r="A328" s="12">
        <f t="shared" si="56"/>
        <v>3210</v>
      </c>
      <c r="C328" s="39"/>
      <c r="D328" s="171"/>
      <c r="E328" s="18"/>
      <c r="F328" s="18"/>
      <c r="G328" s="2"/>
      <c r="H328" s="9"/>
      <c r="I328" s="17"/>
      <c r="J328" s="300"/>
      <c r="K328" s="299"/>
      <c r="L328" s="95">
        <f t="shared" si="53"/>
        <v>0</v>
      </c>
      <c r="M328" s="92">
        <f t="shared" si="54"/>
        <v>0</v>
      </c>
      <c r="N328" s="288"/>
      <c r="P328" s="282"/>
      <c r="R328" s="9"/>
      <c r="W328" s="164">
        <f t="shared" si="55"/>
        <v>0</v>
      </c>
      <c r="X328" s="501"/>
      <c r="AB328" s="9"/>
    </row>
    <row r="329" spans="1:28" x14ac:dyDescent="0.2">
      <c r="A329" s="12">
        <f t="shared" si="56"/>
        <v>3211</v>
      </c>
      <c r="C329" s="39"/>
      <c r="D329" s="171"/>
      <c r="E329" s="18"/>
      <c r="F329" s="18"/>
      <c r="G329" s="2"/>
      <c r="H329" s="9"/>
      <c r="I329" s="17"/>
      <c r="J329" s="96"/>
      <c r="K329" s="95"/>
      <c r="L329" s="95">
        <f t="shared" si="53"/>
        <v>0</v>
      </c>
      <c r="M329" s="92">
        <f t="shared" si="54"/>
        <v>0</v>
      </c>
      <c r="N329" s="288"/>
      <c r="P329" s="282"/>
      <c r="R329" s="9"/>
      <c r="W329" s="164">
        <f t="shared" si="55"/>
        <v>0</v>
      </c>
      <c r="X329" s="501"/>
      <c r="AB329" s="9"/>
    </row>
    <row r="330" spans="1:28" x14ac:dyDescent="0.2">
      <c r="A330" s="12">
        <f t="shared" si="56"/>
        <v>3212</v>
      </c>
      <c r="C330" s="39"/>
      <c r="D330" s="171"/>
      <c r="E330" s="18"/>
      <c r="F330" s="18"/>
      <c r="G330" s="2"/>
      <c r="H330" s="9"/>
      <c r="I330" s="17"/>
      <c r="J330" s="96"/>
      <c r="K330" s="95"/>
      <c r="L330" s="95">
        <f t="shared" si="53"/>
        <v>0</v>
      </c>
      <c r="M330" s="92">
        <f t="shared" si="54"/>
        <v>0</v>
      </c>
      <c r="N330" s="288"/>
      <c r="P330" s="282"/>
      <c r="R330" s="9"/>
      <c r="W330" s="164">
        <f t="shared" si="55"/>
        <v>0</v>
      </c>
      <c r="X330" s="501"/>
      <c r="AB330" s="9"/>
    </row>
    <row r="331" spans="1:28" x14ac:dyDescent="0.2">
      <c r="A331" s="12">
        <f t="shared" si="56"/>
        <v>3213</v>
      </c>
      <c r="C331" s="39"/>
      <c r="D331" s="171"/>
      <c r="E331" s="18"/>
      <c r="F331" s="18"/>
      <c r="G331" s="2"/>
      <c r="H331" s="9"/>
      <c r="I331" s="17"/>
      <c r="J331" s="300"/>
      <c r="K331" s="299"/>
      <c r="L331" s="95">
        <f t="shared" si="53"/>
        <v>0</v>
      </c>
      <c r="M331" s="92">
        <f t="shared" si="54"/>
        <v>0</v>
      </c>
      <c r="N331" s="288"/>
      <c r="P331" s="282"/>
      <c r="R331" s="9"/>
      <c r="W331" s="164">
        <f t="shared" si="55"/>
        <v>0</v>
      </c>
      <c r="X331" s="501"/>
      <c r="AB331" s="9"/>
    </row>
    <row r="332" spans="1:28" x14ac:dyDescent="0.2">
      <c r="A332" s="12">
        <f t="shared" si="56"/>
        <v>3214</v>
      </c>
      <c r="C332" s="39"/>
      <c r="D332" s="171"/>
      <c r="E332" s="18"/>
      <c r="F332" s="18"/>
      <c r="G332" s="2"/>
      <c r="H332" s="9"/>
      <c r="I332" s="17"/>
      <c r="J332" s="284"/>
      <c r="K332" s="93"/>
      <c r="L332" s="95">
        <f t="shared" si="53"/>
        <v>0</v>
      </c>
      <c r="M332" s="92">
        <f t="shared" si="54"/>
        <v>0</v>
      </c>
      <c r="N332" s="288"/>
      <c r="P332" s="282"/>
      <c r="R332" s="9"/>
      <c r="W332" s="164">
        <f t="shared" si="55"/>
        <v>0</v>
      </c>
      <c r="X332" s="501"/>
      <c r="AB332" s="9"/>
    </row>
    <row r="333" spans="1:28" x14ac:dyDescent="0.2">
      <c r="A333" s="12">
        <f t="shared" si="56"/>
        <v>3215</v>
      </c>
      <c r="C333" s="39"/>
      <c r="D333" s="171"/>
      <c r="E333" s="18"/>
      <c r="F333" s="18"/>
      <c r="G333" s="2"/>
      <c r="H333" s="9"/>
      <c r="I333" s="17"/>
      <c r="J333" s="96"/>
      <c r="K333" s="95"/>
      <c r="L333" s="95">
        <f t="shared" si="53"/>
        <v>0</v>
      </c>
      <c r="M333" s="92">
        <f t="shared" si="54"/>
        <v>0</v>
      </c>
      <c r="N333" s="288"/>
      <c r="P333" s="282"/>
      <c r="R333" s="9"/>
      <c r="W333" s="164">
        <f t="shared" si="55"/>
        <v>0</v>
      </c>
      <c r="X333" s="501"/>
      <c r="AB333" s="9"/>
    </row>
    <row r="334" spans="1:28" x14ac:dyDescent="0.2">
      <c r="C334" s="18"/>
      <c r="D334" s="23"/>
      <c r="E334" s="18"/>
      <c r="G334" s="18"/>
      <c r="H334" s="5"/>
      <c r="I334" s="6"/>
      <c r="J334" s="86"/>
      <c r="K334" s="168"/>
      <c r="L334" s="168"/>
      <c r="M334" s="108"/>
      <c r="N334" s="108"/>
      <c r="P334" s="282"/>
      <c r="R334" s="72"/>
      <c r="X334" s="498"/>
    </row>
    <row r="335" spans="1:28" x14ac:dyDescent="0.2">
      <c r="B335" s="106" t="s">
        <v>359</v>
      </c>
      <c r="C335" s="298"/>
      <c r="D335" s="82"/>
      <c r="E335" s="80"/>
      <c r="F335" s="80"/>
      <c r="G335" s="297"/>
      <c r="H335" s="105"/>
      <c r="I335" s="105" t="s">
        <v>79</v>
      </c>
      <c r="J335" s="243"/>
      <c r="K335" s="149">
        <f>SUM(K336:K344)</f>
        <v>0</v>
      </c>
      <c r="L335" s="149">
        <f>SUM(L336:L344)</f>
        <v>0</v>
      </c>
      <c r="M335" s="296">
        <f>SUM(M336:M344)</f>
        <v>0</v>
      </c>
      <c r="N335" s="296">
        <f>SUM(N336:N344)</f>
        <v>0</v>
      </c>
      <c r="P335" s="282"/>
      <c r="R335" s="9"/>
      <c r="V335" s="17"/>
      <c r="X335" s="498"/>
    </row>
    <row r="336" spans="1:28" ht="17" customHeight="1" x14ac:dyDescent="0.2">
      <c r="C336" s="18"/>
      <c r="D336" s="23"/>
      <c r="E336" s="39"/>
      <c r="F336" s="642" t="s">
        <v>358</v>
      </c>
      <c r="G336" s="643"/>
      <c r="H336" s="295"/>
      <c r="I336" s="294" t="s">
        <v>357</v>
      </c>
      <c r="J336" s="293" t="s">
        <v>356</v>
      </c>
      <c r="K336" s="93"/>
      <c r="L336" s="93"/>
      <c r="M336" s="288" t="s">
        <v>355</v>
      </c>
      <c r="N336" s="288"/>
      <c r="P336" s="292" t="s">
        <v>354</v>
      </c>
      <c r="Q336" s="291" t="s">
        <v>353</v>
      </c>
      <c r="R336" s="359"/>
      <c r="S336" s="543" t="s">
        <v>553</v>
      </c>
      <c r="T336" s="544" t="s">
        <v>554</v>
      </c>
      <c r="U336" s="545" t="s">
        <v>555</v>
      </c>
      <c r="V336" s="546" t="s">
        <v>556</v>
      </c>
      <c r="W336" s="547" t="s">
        <v>557</v>
      </c>
      <c r="X336" s="498"/>
    </row>
    <row r="337" spans="1:24" x14ac:dyDescent="0.2">
      <c r="A337" s="12">
        <v>3300</v>
      </c>
      <c r="B337" s="9" t="s">
        <v>272</v>
      </c>
      <c r="C337" s="18"/>
      <c r="D337" s="23"/>
      <c r="E337" s="18"/>
      <c r="F337" s="13"/>
      <c r="G337" s="2">
        <v>0</v>
      </c>
      <c r="H337" s="4"/>
      <c r="I337" s="17">
        <v>0</v>
      </c>
      <c r="J337" s="287"/>
      <c r="K337" s="95"/>
      <c r="L337" s="95">
        <f t="shared" ref="L337:L343" si="57">G337*I337</f>
        <v>0</v>
      </c>
      <c r="M337" s="92">
        <f t="shared" ref="M337:M343" si="58">K337+L337</f>
        <v>0</v>
      </c>
      <c r="N337" s="288"/>
      <c r="P337" s="282">
        <v>0</v>
      </c>
      <c r="Q337" s="1">
        <v>0</v>
      </c>
      <c r="R337" s="9"/>
      <c r="S337" s="1">
        <v>0</v>
      </c>
      <c r="T337" s="1">
        <v>0</v>
      </c>
      <c r="U337" s="1">
        <v>0</v>
      </c>
      <c r="V337" s="7">
        <v>0</v>
      </c>
      <c r="W337" s="164">
        <f t="shared" ref="W337:W343" si="59">U337*V337</f>
        <v>0</v>
      </c>
      <c r="X337" s="498"/>
    </row>
    <row r="338" spans="1:24" x14ac:dyDescent="0.2">
      <c r="A338" s="12">
        <f t="shared" ref="A338:A343" si="60">A337+1</f>
        <v>3301</v>
      </c>
      <c r="B338" s="9" t="s">
        <v>287</v>
      </c>
      <c r="C338" s="18"/>
      <c r="D338" s="23"/>
      <c r="E338" s="18"/>
      <c r="F338" s="13"/>
      <c r="G338" s="2"/>
      <c r="H338" s="4"/>
      <c r="I338" s="17"/>
      <c r="J338" s="287"/>
      <c r="K338" s="95"/>
      <c r="L338" s="95">
        <f t="shared" si="57"/>
        <v>0</v>
      </c>
      <c r="M338" s="92">
        <f t="shared" si="58"/>
        <v>0</v>
      </c>
      <c r="N338" s="288"/>
      <c r="P338" s="282"/>
      <c r="Q338" s="290">
        <f>G338</f>
        <v>0</v>
      </c>
      <c r="R338" s="9"/>
      <c r="W338" s="164">
        <f t="shared" si="59"/>
        <v>0</v>
      </c>
      <c r="X338" s="498"/>
    </row>
    <row r="339" spans="1:24" x14ac:dyDescent="0.2">
      <c r="A339" s="12">
        <f t="shared" si="60"/>
        <v>3302</v>
      </c>
      <c r="B339" s="9" t="s">
        <v>352</v>
      </c>
      <c r="C339" s="18"/>
      <c r="D339" s="23"/>
      <c r="E339" s="18"/>
      <c r="F339" s="22"/>
      <c r="G339" s="2"/>
      <c r="H339" s="4"/>
      <c r="I339" s="17"/>
      <c r="J339" s="287"/>
      <c r="K339" s="95"/>
      <c r="L339" s="95">
        <f t="shared" si="57"/>
        <v>0</v>
      </c>
      <c r="M339" s="92">
        <f t="shared" si="58"/>
        <v>0</v>
      </c>
      <c r="N339" s="288"/>
      <c r="P339" s="282"/>
      <c r="Q339" s="289"/>
      <c r="R339" s="9"/>
      <c r="W339" s="164">
        <f t="shared" si="59"/>
        <v>0</v>
      </c>
      <c r="X339" s="498"/>
    </row>
    <row r="340" spans="1:24" x14ac:dyDescent="0.2">
      <c r="A340" s="12">
        <f t="shared" si="60"/>
        <v>3303</v>
      </c>
      <c r="B340" s="9" t="s">
        <v>351</v>
      </c>
      <c r="C340" s="18"/>
      <c r="D340" s="23"/>
      <c r="E340" s="18"/>
      <c r="F340" s="22"/>
      <c r="G340" s="2"/>
      <c r="H340" s="4"/>
      <c r="I340" s="17"/>
      <c r="J340" s="287"/>
      <c r="K340" s="95"/>
      <c r="L340" s="95">
        <f t="shared" si="57"/>
        <v>0</v>
      </c>
      <c r="M340" s="92">
        <f t="shared" si="58"/>
        <v>0</v>
      </c>
      <c r="N340" s="288"/>
      <c r="P340" s="282"/>
      <c r="Q340" s="289"/>
      <c r="R340" s="9"/>
      <c r="W340" s="164">
        <f t="shared" si="59"/>
        <v>0</v>
      </c>
      <c r="X340" s="498"/>
    </row>
    <row r="341" spans="1:24" x14ac:dyDescent="0.2">
      <c r="A341" s="12">
        <f t="shared" si="60"/>
        <v>3304</v>
      </c>
      <c r="B341" s="9" t="s">
        <v>350</v>
      </c>
      <c r="C341" s="18"/>
      <c r="D341" s="23"/>
      <c r="E341" s="18"/>
      <c r="F341" s="22"/>
      <c r="G341" s="2"/>
      <c r="H341" s="4"/>
      <c r="I341" s="17"/>
      <c r="J341" s="287"/>
      <c r="K341" s="95"/>
      <c r="L341" s="95">
        <f t="shared" si="57"/>
        <v>0</v>
      </c>
      <c r="M341" s="92">
        <f t="shared" si="58"/>
        <v>0</v>
      </c>
      <c r="N341" s="288"/>
      <c r="P341" s="282"/>
      <c r="R341" s="9"/>
      <c r="W341" s="164">
        <f t="shared" si="59"/>
        <v>0</v>
      </c>
      <c r="X341" s="498"/>
    </row>
    <row r="342" spans="1:24" x14ac:dyDescent="0.2">
      <c r="A342" s="12">
        <f t="shared" si="60"/>
        <v>3305</v>
      </c>
      <c r="B342" s="9" t="s">
        <v>349</v>
      </c>
      <c r="C342" s="18"/>
      <c r="D342" s="23"/>
      <c r="E342" s="18"/>
      <c r="F342" s="22"/>
      <c r="G342" s="2"/>
      <c r="H342" s="4"/>
      <c r="I342" s="17"/>
      <c r="J342" s="287"/>
      <c r="K342" s="95"/>
      <c r="L342" s="95">
        <f t="shared" si="57"/>
        <v>0</v>
      </c>
      <c r="M342" s="92">
        <f t="shared" si="58"/>
        <v>0</v>
      </c>
      <c r="N342" s="288"/>
      <c r="P342" s="282"/>
      <c r="R342" s="9"/>
      <c r="W342" s="164">
        <f t="shared" si="59"/>
        <v>0</v>
      </c>
      <c r="X342" s="498"/>
    </row>
    <row r="343" spans="1:24" x14ac:dyDescent="0.2">
      <c r="A343" s="12">
        <f t="shared" si="60"/>
        <v>3306</v>
      </c>
      <c r="C343" s="18"/>
      <c r="D343" s="23"/>
      <c r="E343" s="18"/>
      <c r="F343" s="22"/>
      <c r="G343" s="2"/>
      <c r="H343" s="4"/>
      <c r="I343" s="17"/>
      <c r="J343" s="287"/>
      <c r="K343" s="95"/>
      <c r="L343" s="95">
        <f t="shared" si="57"/>
        <v>0</v>
      </c>
      <c r="M343" s="92">
        <f t="shared" si="58"/>
        <v>0</v>
      </c>
      <c r="N343" s="288"/>
      <c r="P343" s="282"/>
      <c r="R343" s="9"/>
      <c r="W343" s="164">
        <f t="shared" si="59"/>
        <v>0</v>
      </c>
      <c r="X343" s="498"/>
    </row>
    <row r="344" spans="1:24" x14ac:dyDescent="0.2">
      <c r="C344" s="18"/>
      <c r="D344" s="23"/>
      <c r="E344" s="18"/>
      <c r="F344" s="22"/>
      <c r="G344" s="2"/>
      <c r="H344" s="4"/>
      <c r="I344" s="17"/>
      <c r="J344" s="287"/>
      <c r="K344" s="95"/>
      <c r="L344" s="95"/>
      <c r="M344" s="92"/>
      <c r="N344" s="92"/>
      <c r="P344" s="282"/>
      <c r="R344" s="9"/>
      <c r="X344" s="498"/>
    </row>
    <row r="345" spans="1:24" x14ac:dyDescent="0.2">
      <c r="A345" s="107"/>
      <c r="B345" s="106" t="s">
        <v>348</v>
      </c>
      <c r="C345" s="49"/>
      <c r="D345" s="82"/>
      <c r="E345" s="49"/>
      <c r="F345" s="286"/>
      <c r="G345" s="49"/>
      <c r="H345" s="105"/>
      <c r="I345" s="105" t="s">
        <v>79</v>
      </c>
      <c r="J345" s="104"/>
      <c r="K345" s="103">
        <f>SUM(K346:K348)</f>
        <v>0</v>
      </c>
      <c r="L345" s="103">
        <f>SUM(L346:L348)</f>
        <v>0</v>
      </c>
      <c r="M345" s="158">
        <f>SUM(M346:M348)</f>
        <v>0</v>
      </c>
      <c r="N345" s="158">
        <f>SUM(N346:N348)</f>
        <v>0</v>
      </c>
      <c r="O345" s="110"/>
      <c r="P345" s="282"/>
      <c r="Q345" s="101"/>
      <c r="R345" s="72"/>
      <c r="S345" s="101"/>
      <c r="T345" s="101"/>
      <c r="U345" s="101"/>
      <c r="V345" s="187"/>
      <c r="W345" s="415"/>
      <c r="X345" s="498"/>
    </row>
    <row r="346" spans="1:24" x14ac:dyDescent="0.2">
      <c r="A346" s="107"/>
      <c r="B346" s="72"/>
      <c r="C346" s="121"/>
      <c r="D346" s="75"/>
      <c r="E346" s="121"/>
      <c r="F346" s="285"/>
      <c r="G346" s="121"/>
      <c r="H346" s="19"/>
      <c r="I346" s="119"/>
      <c r="J346" s="284"/>
      <c r="K346" s="93"/>
      <c r="L346" s="93"/>
      <c r="M346" s="256"/>
      <c r="N346" s="256"/>
      <c r="P346" s="282"/>
      <c r="Q346" s="101"/>
      <c r="R346" s="72"/>
      <c r="S346" s="101"/>
      <c r="T346" s="101"/>
      <c r="U346" s="101"/>
      <c r="V346" s="187"/>
      <c r="W346" s="415"/>
      <c r="X346" s="498"/>
    </row>
    <row r="347" spans="1:24" x14ac:dyDescent="0.2">
      <c r="A347" s="12">
        <v>3400</v>
      </c>
      <c r="B347" s="9" t="s">
        <v>50</v>
      </c>
      <c r="C347" s="18"/>
      <c r="D347" s="23"/>
      <c r="E347" s="18"/>
      <c r="F347" s="22"/>
      <c r="G347" s="18"/>
      <c r="H347" s="5"/>
      <c r="I347" s="16"/>
      <c r="J347" s="115"/>
      <c r="K347" s="114">
        <v>0</v>
      </c>
      <c r="L347" s="114"/>
      <c r="M347" s="92">
        <f>K347+L347</f>
        <v>0</v>
      </c>
      <c r="N347" s="92"/>
      <c r="P347" s="282"/>
      <c r="R347" s="9"/>
      <c r="X347" s="498"/>
    </row>
    <row r="348" spans="1:24" x14ac:dyDescent="0.2">
      <c r="C348" s="18"/>
      <c r="D348" s="23"/>
      <c r="E348" s="18"/>
      <c r="G348" s="18"/>
      <c r="H348" s="5"/>
      <c r="I348" s="6"/>
      <c r="J348" s="283"/>
      <c r="K348" s="95"/>
      <c r="L348" s="95"/>
      <c r="M348" s="92"/>
      <c r="N348" s="92"/>
      <c r="P348" s="282"/>
      <c r="R348" s="72"/>
      <c r="X348" s="498"/>
    </row>
    <row r="349" spans="1:24" ht="17" thickBot="1" x14ac:dyDescent="0.25">
      <c r="A349" s="107"/>
      <c r="B349" s="72"/>
      <c r="C349" s="121"/>
      <c r="D349" s="75"/>
      <c r="E349" s="267"/>
      <c r="F349" s="90"/>
      <c r="G349" s="90"/>
      <c r="H349" s="274"/>
      <c r="I349" s="274" t="s">
        <v>347</v>
      </c>
      <c r="J349" s="214"/>
      <c r="K349" s="87">
        <f>K302+K316+K335+K345</f>
        <v>0</v>
      </c>
      <c r="L349" s="87">
        <f>L302+L316+L335+L345</f>
        <v>0</v>
      </c>
      <c r="M349" s="87">
        <f>M302+M316+M335+M345</f>
        <v>0</v>
      </c>
      <c r="N349" s="87">
        <f>N302+N316+N335+N345</f>
        <v>0</v>
      </c>
      <c r="P349" s="282"/>
      <c r="Q349" s="101"/>
      <c r="R349" s="9"/>
      <c r="S349" s="101"/>
      <c r="T349" s="101"/>
      <c r="U349" s="101"/>
      <c r="V349" s="187"/>
      <c r="W349" s="415"/>
      <c r="X349" s="498"/>
    </row>
    <row r="350" spans="1:24" ht="17" thickBot="1" x14ac:dyDescent="0.25">
      <c r="A350" s="212"/>
      <c r="B350" s="211"/>
      <c r="C350" s="209"/>
      <c r="D350" s="210"/>
      <c r="E350" s="209"/>
      <c r="F350" s="147"/>
      <c r="G350" s="147"/>
      <c r="H350" s="208"/>
      <c r="I350" s="207"/>
      <c r="J350" s="206"/>
      <c r="K350" s="205"/>
      <c r="L350" s="205"/>
      <c r="M350" s="205"/>
      <c r="N350" s="205"/>
      <c r="Q350" s="101"/>
      <c r="R350" s="101"/>
      <c r="S350" s="101"/>
      <c r="T350" s="101"/>
      <c r="U350" s="101"/>
      <c r="V350" s="187"/>
      <c r="W350" s="187"/>
      <c r="X350" s="498"/>
    </row>
    <row r="351" spans="1:24" x14ac:dyDescent="0.2">
      <c r="C351" s="18"/>
      <c r="D351" s="23"/>
      <c r="E351" s="18"/>
      <c r="F351" s="24"/>
      <c r="G351" s="26"/>
      <c r="H351" s="5"/>
      <c r="I351" s="86"/>
      <c r="J351" s="94"/>
      <c r="K351" s="138"/>
      <c r="L351" s="138"/>
      <c r="M351" s="204"/>
      <c r="N351" s="204"/>
      <c r="X351" s="498"/>
    </row>
    <row r="352" spans="1:24" ht="40" x14ac:dyDescent="0.2">
      <c r="A352" s="107" t="s">
        <v>346</v>
      </c>
      <c r="B352" s="72" t="s">
        <v>345</v>
      </c>
      <c r="C352" s="121"/>
      <c r="D352" s="75"/>
      <c r="E352" s="121"/>
      <c r="F352" s="136"/>
      <c r="G352" s="120"/>
      <c r="H352" s="85"/>
      <c r="I352" s="86"/>
      <c r="J352" s="135"/>
      <c r="K352" s="134" t="s">
        <v>38</v>
      </c>
      <c r="L352" s="133" t="s">
        <v>37</v>
      </c>
      <c r="M352" s="132" t="s">
        <v>36</v>
      </c>
      <c r="N352" s="131" t="s">
        <v>520</v>
      </c>
      <c r="Q352" s="101"/>
      <c r="R352" s="101"/>
      <c r="S352" s="101"/>
      <c r="T352" s="101"/>
      <c r="U352" s="101"/>
      <c r="V352" s="187"/>
      <c r="W352" s="415"/>
      <c r="X352" s="498"/>
    </row>
    <row r="353" spans="1:29" x14ac:dyDescent="0.2">
      <c r="A353" s="107"/>
      <c r="B353" s="106" t="s">
        <v>344</v>
      </c>
      <c r="C353" s="49"/>
      <c r="D353" s="82"/>
      <c r="E353" s="49"/>
      <c r="F353" s="130"/>
      <c r="G353" s="81"/>
      <c r="H353" s="105"/>
      <c r="I353" s="105" t="s">
        <v>79</v>
      </c>
      <c r="J353" s="243"/>
      <c r="K353" s="149">
        <f>SUM(K354:K362)</f>
        <v>0</v>
      </c>
      <c r="L353" s="149">
        <f>SUM(L354:L362)</f>
        <v>0</v>
      </c>
      <c r="M353" s="255">
        <f>SUM(M354:M362)</f>
        <v>0</v>
      </c>
      <c r="N353" s="255">
        <f>SUM(N354:N362)</f>
        <v>0</v>
      </c>
      <c r="O353" s="110"/>
      <c r="Q353" s="101"/>
      <c r="R353" s="101"/>
      <c r="S353" s="101"/>
      <c r="T353" s="101"/>
      <c r="U353" s="101"/>
      <c r="V353" s="187"/>
      <c r="W353" s="415"/>
      <c r="X353" s="498"/>
    </row>
    <row r="354" spans="1:29" x14ac:dyDescent="0.2">
      <c r="C354" s="18"/>
      <c r="D354" s="23"/>
      <c r="E354" s="18"/>
      <c r="F354" s="97" t="s">
        <v>343</v>
      </c>
      <c r="G354" s="26"/>
      <c r="H354" s="5"/>
      <c r="I354" s="276" t="s">
        <v>342</v>
      </c>
      <c r="J354" s="94"/>
      <c r="K354" s="93"/>
      <c r="L354" s="93"/>
      <c r="M354" s="92"/>
      <c r="N354" s="92"/>
      <c r="X354" s="498"/>
    </row>
    <row r="355" spans="1:29" x14ac:dyDescent="0.2">
      <c r="A355" s="12">
        <v>4100</v>
      </c>
      <c r="B355" s="9" t="s">
        <v>341</v>
      </c>
      <c r="C355" s="281">
        <v>6.4</v>
      </c>
      <c r="D355" s="23" t="s">
        <v>4</v>
      </c>
      <c r="E355" s="18" t="s">
        <v>76</v>
      </c>
      <c r="F355" s="276">
        <f>L295+L349-L338-L347</f>
        <v>0</v>
      </c>
      <c r="G355" s="171" t="s">
        <v>333</v>
      </c>
      <c r="H355" s="5"/>
      <c r="I355" s="276" t="e">
        <f>#REF!+#REF!-#REF!-#REF!</f>
        <v>#REF!</v>
      </c>
      <c r="J355" s="96"/>
      <c r="K355" s="95"/>
      <c r="L355" s="95">
        <f>ROUND((F355*C355%)*2,1)/2</f>
        <v>0</v>
      </c>
      <c r="M355" s="92">
        <f t="shared" ref="M355:M360" si="61">K355+L355</f>
        <v>0</v>
      </c>
      <c r="N355" s="92"/>
      <c r="X355" s="498"/>
    </row>
    <row r="356" spans="1:29" x14ac:dyDescent="0.2">
      <c r="A356" s="12">
        <f t="shared" ref="A356:A361" si="62">A355+1</f>
        <v>4101</v>
      </c>
      <c r="B356" s="9" t="s">
        <v>340</v>
      </c>
      <c r="C356" s="281">
        <v>2</v>
      </c>
      <c r="D356" s="23" t="s">
        <v>4</v>
      </c>
      <c r="E356" s="18" t="s">
        <v>76</v>
      </c>
      <c r="F356" s="276">
        <f>L355*2</f>
        <v>0</v>
      </c>
      <c r="G356" s="9" t="s">
        <v>339</v>
      </c>
      <c r="H356" s="5"/>
      <c r="I356" s="276" t="e">
        <f>#REF!*2</f>
        <v>#REF!</v>
      </c>
      <c r="J356" s="96"/>
      <c r="K356" s="95"/>
      <c r="L356" s="95">
        <f>ROUND((F356*C356%)*2,1)/2</f>
        <v>0</v>
      </c>
      <c r="M356" s="92">
        <f t="shared" si="61"/>
        <v>0</v>
      </c>
      <c r="N356" s="92"/>
      <c r="X356" s="640" t="s">
        <v>579</v>
      </c>
      <c r="Y356" s="638"/>
      <c r="Z356" s="638"/>
      <c r="AA356" s="638"/>
      <c r="AB356" s="638"/>
      <c r="AC356" s="638"/>
    </row>
    <row r="357" spans="1:29" x14ac:dyDescent="0.2">
      <c r="A357" s="12">
        <f t="shared" si="62"/>
        <v>4102</v>
      </c>
      <c r="B357" s="9" t="s">
        <v>338</v>
      </c>
      <c r="C357" s="281">
        <v>1.5</v>
      </c>
      <c r="D357" s="23" t="s">
        <v>4</v>
      </c>
      <c r="E357" s="18" t="s">
        <v>76</v>
      </c>
      <c r="F357" s="276">
        <f>F355</f>
        <v>0</v>
      </c>
      <c r="G357" s="171" t="s">
        <v>333</v>
      </c>
      <c r="H357" s="5"/>
      <c r="I357" s="276" t="e">
        <f>I355</f>
        <v>#REF!</v>
      </c>
      <c r="J357" s="96"/>
      <c r="K357" s="95"/>
      <c r="L357" s="254">
        <f>ROUND(($F$357*$C$357%)*2,1)/2</f>
        <v>0</v>
      </c>
      <c r="M357" s="92">
        <f t="shared" si="61"/>
        <v>0</v>
      </c>
      <c r="N357" s="92"/>
      <c r="O357" s="1"/>
      <c r="P357" s="1"/>
      <c r="Q357" s="9"/>
      <c r="R357" s="9"/>
      <c r="S357" s="9"/>
      <c r="V357" s="86"/>
      <c r="W357" s="307"/>
      <c r="X357" s="639"/>
      <c r="Y357" s="638"/>
      <c r="Z357" s="638"/>
      <c r="AA357" s="638"/>
      <c r="AB357" s="638"/>
      <c r="AC357" s="638"/>
    </row>
    <row r="358" spans="1:29" x14ac:dyDescent="0.2">
      <c r="A358" s="12">
        <f t="shared" si="62"/>
        <v>4103</v>
      </c>
      <c r="B358" s="9" t="s">
        <v>337</v>
      </c>
      <c r="C358" s="281">
        <v>6</v>
      </c>
      <c r="D358" s="23" t="s">
        <v>4</v>
      </c>
      <c r="E358" s="18" t="s">
        <v>76</v>
      </c>
      <c r="F358" s="276">
        <f>L295+L302</f>
        <v>0</v>
      </c>
      <c r="G358" s="171" t="s">
        <v>336</v>
      </c>
      <c r="H358" s="5"/>
      <c r="I358" s="276" t="e">
        <f>#REF!+#REF!</f>
        <v>#REF!</v>
      </c>
      <c r="J358" s="96"/>
      <c r="K358" s="95"/>
      <c r="L358" s="95">
        <f>ROUND(($F$358*$C$358%)*2,1)/2</f>
        <v>0</v>
      </c>
      <c r="M358" s="92">
        <f t="shared" si="61"/>
        <v>0</v>
      </c>
      <c r="N358" s="92"/>
      <c r="X358" s="639"/>
      <c r="Y358" s="638"/>
      <c r="Z358" s="638"/>
      <c r="AA358" s="638"/>
      <c r="AB358" s="638"/>
      <c r="AC358" s="638"/>
    </row>
    <row r="359" spans="1:29" x14ac:dyDescent="0.2">
      <c r="A359" s="12">
        <f t="shared" si="62"/>
        <v>4104</v>
      </c>
      <c r="B359" s="9" t="s">
        <v>335</v>
      </c>
      <c r="C359" s="281">
        <v>0.89</v>
      </c>
      <c r="D359" s="23" t="s">
        <v>4</v>
      </c>
      <c r="E359" s="18" t="s">
        <v>76</v>
      </c>
      <c r="F359" s="276">
        <f>L295+L349</f>
        <v>0</v>
      </c>
      <c r="G359" s="171"/>
      <c r="H359" s="5"/>
      <c r="I359" s="276" t="e">
        <f>#REF!+#REF!</f>
        <v>#REF!</v>
      </c>
      <c r="J359" s="96"/>
      <c r="K359" s="95"/>
      <c r="L359" s="95">
        <f>ROUND(($F$359*$C$359%)*2,1)/2</f>
        <v>0</v>
      </c>
      <c r="M359" s="92">
        <f t="shared" si="61"/>
        <v>0</v>
      </c>
      <c r="N359" s="92"/>
      <c r="X359" s="639"/>
      <c r="Y359" s="638"/>
      <c r="Z359" s="638"/>
      <c r="AA359" s="638"/>
      <c r="AB359" s="638"/>
      <c r="AC359" s="638"/>
    </row>
    <row r="360" spans="1:29" x14ac:dyDescent="0.2">
      <c r="A360" s="12">
        <f t="shared" si="62"/>
        <v>4105</v>
      </c>
      <c r="B360" s="9" t="s">
        <v>334</v>
      </c>
      <c r="C360" s="281">
        <v>1.84</v>
      </c>
      <c r="D360" s="23" t="s">
        <v>4</v>
      </c>
      <c r="E360" s="18" t="s">
        <v>76</v>
      </c>
      <c r="F360" s="276">
        <f>F355</f>
        <v>0</v>
      </c>
      <c r="G360" s="171" t="s">
        <v>333</v>
      </c>
      <c r="H360" s="5"/>
      <c r="I360" s="276" t="e">
        <f>I355</f>
        <v>#REF!</v>
      </c>
      <c r="J360" s="96"/>
      <c r="K360" s="95"/>
      <c r="L360" s="280">
        <f>ROUND(($F$360*$C$360%)*2,1)/2</f>
        <v>0</v>
      </c>
      <c r="M360" s="92">
        <f t="shared" si="61"/>
        <v>0</v>
      </c>
      <c r="N360" s="92"/>
      <c r="O360" s="278"/>
      <c r="P360" s="199"/>
      <c r="V360" s="86"/>
      <c r="W360" s="307"/>
      <c r="X360" s="639"/>
      <c r="Y360" s="638"/>
      <c r="Z360" s="638"/>
      <c r="AA360" s="638"/>
      <c r="AB360" s="638"/>
      <c r="AC360" s="638"/>
    </row>
    <row r="361" spans="1:29" x14ac:dyDescent="0.2">
      <c r="A361" s="12">
        <f t="shared" si="62"/>
        <v>4106</v>
      </c>
      <c r="C361" s="279"/>
      <c r="D361" s="23"/>
      <c r="E361" s="18"/>
      <c r="F361" s="276"/>
      <c r="G361" s="171"/>
      <c r="H361" s="5"/>
      <c r="I361" s="9"/>
      <c r="J361" s="96"/>
      <c r="K361" s="95"/>
      <c r="L361" s="95"/>
      <c r="M361" s="92"/>
      <c r="N361" s="92"/>
      <c r="O361" s="278"/>
      <c r="P361" s="199"/>
      <c r="V361" s="86"/>
      <c r="W361" s="307"/>
      <c r="X361" s="641" t="s">
        <v>580</v>
      </c>
      <c r="Y361" s="638"/>
      <c r="Z361" s="638"/>
      <c r="AA361" s="638"/>
      <c r="AB361" s="638"/>
      <c r="AC361" s="638"/>
    </row>
    <row r="362" spans="1:29" x14ac:dyDescent="0.2">
      <c r="C362" s="9"/>
      <c r="D362" s="9"/>
      <c r="E362" s="9"/>
      <c r="G362" s="9"/>
      <c r="H362" s="9"/>
      <c r="I362" s="9"/>
      <c r="J362" s="162"/>
      <c r="K362" s="95"/>
      <c r="L362" s="95"/>
      <c r="M362" s="92"/>
      <c r="N362" s="92"/>
      <c r="O362" s="9"/>
      <c r="P362" s="1"/>
      <c r="Q362" s="9"/>
      <c r="R362" s="9"/>
      <c r="S362" s="9"/>
      <c r="T362" s="9"/>
      <c r="U362" s="9"/>
      <c r="V362" s="9"/>
      <c r="W362" s="97"/>
      <c r="X362" s="639"/>
      <c r="Y362" s="638"/>
      <c r="Z362" s="638"/>
      <c r="AA362" s="638"/>
      <c r="AB362" s="638"/>
      <c r="AC362" s="638"/>
    </row>
    <row r="363" spans="1:29" x14ac:dyDescent="0.2">
      <c r="B363" s="106" t="s">
        <v>332</v>
      </c>
      <c r="C363" s="83"/>
      <c r="D363" s="153"/>
      <c r="E363" s="83"/>
      <c r="F363" s="152"/>
      <c r="G363" s="80"/>
      <c r="H363" s="105"/>
      <c r="I363" s="105" t="s">
        <v>79</v>
      </c>
      <c r="J363" s="243"/>
      <c r="K363" s="149">
        <f>SUM(K364:K368)</f>
        <v>0</v>
      </c>
      <c r="L363" s="149">
        <f>SUM(L364:L368)</f>
        <v>0</v>
      </c>
      <c r="M363" s="255">
        <f>SUM(M364:M368)</f>
        <v>0</v>
      </c>
      <c r="N363" s="255">
        <f>SUM(N364:N368)</f>
        <v>0</v>
      </c>
      <c r="O363" s="110"/>
      <c r="Q363" s="101"/>
      <c r="R363" s="101"/>
      <c r="S363" s="101"/>
      <c r="T363" s="101"/>
      <c r="U363" s="101"/>
      <c r="X363" s="581"/>
      <c r="Y363" s="9"/>
      <c r="AA363" s="9"/>
      <c r="AB363" s="9"/>
    </row>
    <row r="364" spans="1:29" x14ac:dyDescent="0.2">
      <c r="A364" s="12">
        <v>4200</v>
      </c>
      <c r="B364" s="9" t="s">
        <v>331</v>
      </c>
      <c r="C364" s="277">
        <v>0</v>
      </c>
      <c r="D364" s="23" t="s">
        <v>4</v>
      </c>
      <c r="E364" s="18" t="s">
        <v>76</v>
      </c>
      <c r="F364" s="276">
        <f>K63</f>
        <v>0</v>
      </c>
      <c r="G364" s="9"/>
      <c r="H364" s="120"/>
      <c r="I364" s="240"/>
      <c r="J364" s="96"/>
      <c r="K364" s="95">
        <f>ROUND((C364*F364%)*2,1)/2</f>
        <v>0</v>
      </c>
      <c r="L364" s="95"/>
      <c r="M364" s="275">
        <f>K364+L364</f>
        <v>0</v>
      </c>
      <c r="N364" s="275"/>
      <c r="Q364" s="101"/>
      <c r="R364" s="101"/>
      <c r="S364" s="101"/>
      <c r="T364" s="101"/>
      <c r="U364" s="101"/>
      <c r="X364" s="646" t="s">
        <v>581</v>
      </c>
      <c r="Y364" s="638"/>
      <c r="Z364" s="638"/>
      <c r="AA364" s="638"/>
      <c r="AB364" s="638"/>
      <c r="AC364" s="638"/>
    </row>
    <row r="365" spans="1:29" x14ac:dyDescent="0.2">
      <c r="A365" s="12">
        <f>A364+1</f>
        <v>4201</v>
      </c>
      <c r="B365" s="9" t="s">
        <v>330</v>
      </c>
      <c r="C365" s="277">
        <v>0</v>
      </c>
      <c r="D365" s="23" t="s">
        <v>4</v>
      </c>
      <c r="E365" s="18" t="s">
        <v>76</v>
      </c>
      <c r="F365" s="276">
        <f>K302+K316+K335</f>
        <v>0</v>
      </c>
      <c r="G365" s="9"/>
      <c r="H365" s="120"/>
      <c r="I365" s="240"/>
      <c r="J365" s="96"/>
      <c r="K365" s="95">
        <f>ROUND((C365*F365%)*2,1)/2</f>
        <v>0</v>
      </c>
      <c r="L365" s="95"/>
      <c r="M365" s="275">
        <f>K365+L365</f>
        <v>0</v>
      </c>
      <c r="N365" s="275"/>
      <c r="Q365" s="101"/>
      <c r="R365" s="101"/>
      <c r="S365" s="101"/>
      <c r="T365" s="101"/>
      <c r="U365" s="101"/>
      <c r="X365" s="639"/>
      <c r="Y365" s="638"/>
      <c r="Z365" s="638"/>
      <c r="AA365" s="638"/>
      <c r="AB365" s="638"/>
      <c r="AC365" s="638"/>
    </row>
    <row r="366" spans="1:29" x14ac:dyDescent="0.2">
      <c r="A366" s="12">
        <f>A365+1</f>
        <v>4202</v>
      </c>
      <c r="B366" s="9" t="s">
        <v>329</v>
      </c>
      <c r="C366" s="277">
        <v>0</v>
      </c>
      <c r="D366" s="23" t="s">
        <v>4</v>
      </c>
      <c r="E366" s="18" t="s">
        <v>76</v>
      </c>
      <c r="F366" s="276">
        <f>K295</f>
        <v>0</v>
      </c>
      <c r="G366" s="9"/>
      <c r="H366" s="120"/>
      <c r="I366" s="240"/>
      <c r="J366" s="96"/>
      <c r="K366" s="95">
        <f>ROUND((C366*F366%)*2,1)/2</f>
        <v>0</v>
      </c>
      <c r="L366" s="95"/>
      <c r="M366" s="275">
        <f>K366+L366</f>
        <v>0</v>
      </c>
      <c r="N366" s="275"/>
      <c r="Q366" s="101"/>
      <c r="R366" s="101"/>
      <c r="S366" s="101"/>
      <c r="T366" s="101"/>
      <c r="U366" s="101"/>
      <c r="X366" s="498"/>
    </row>
    <row r="367" spans="1:29" x14ac:dyDescent="0.2">
      <c r="A367" s="12">
        <f>A366+1</f>
        <v>4203</v>
      </c>
      <c r="C367" s="18"/>
      <c r="D367" s="23"/>
      <c r="E367" s="18"/>
      <c r="F367" s="24"/>
      <c r="G367" s="9"/>
      <c r="H367" s="120"/>
      <c r="I367" s="240"/>
      <c r="J367" s="96"/>
      <c r="K367" s="95">
        <f>ROUND((C367*F367%)*2,1)/2</f>
        <v>0</v>
      </c>
      <c r="L367" s="95"/>
      <c r="M367" s="275">
        <f>K367+L367</f>
        <v>0</v>
      </c>
      <c r="N367" s="275"/>
      <c r="Q367" s="101"/>
      <c r="R367" s="101"/>
      <c r="S367" s="101"/>
      <c r="T367" s="101"/>
      <c r="U367" s="101"/>
      <c r="X367" s="498"/>
    </row>
    <row r="368" spans="1:29" x14ac:dyDescent="0.2">
      <c r="C368" s="18"/>
      <c r="D368" s="23"/>
      <c r="E368" s="18"/>
      <c r="F368" s="24"/>
      <c r="G368" s="9"/>
      <c r="H368" s="120"/>
      <c r="I368" s="240"/>
      <c r="J368" s="245"/>
      <c r="K368" s="244"/>
      <c r="L368" s="244"/>
      <c r="M368" s="256"/>
      <c r="N368" s="256"/>
      <c r="Q368" s="101"/>
      <c r="R368" s="101"/>
      <c r="S368" s="101"/>
      <c r="T368" s="101"/>
      <c r="U368" s="101"/>
      <c r="X368" s="498"/>
    </row>
    <row r="369" spans="1:24" ht="17" thickBot="1" x14ac:dyDescent="0.25">
      <c r="C369" s="18"/>
      <c r="D369" s="23"/>
      <c r="E369" s="91"/>
      <c r="F369" s="216"/>
      <c r="G369" s="90"/>
      <c r="H369" s="274"/>
      <c r="I369" s="274" t="s">
        <v>328</v>
      </c>
      <c r="J369" s="214"/>
      <c r="K369" s="87">
        <f>K353+K363</f>
        <v>0</v>
      </c>
      <c r="L369" s="87">
        <f>L353+L363</f>
        <v>0</v>
      </c>
      <c r="M369" s="87">
        <f>M353+M363</f>
        <v>0</v>
      </c>
      <c r="N369" s="87">
        <f>N353+N363</f>
        <v>0</v>
      </c>
      <c r="Q369" s="101"/>
      <c r="R369" s="101"/>
      <c r="S369" s="101"/>
      <c r="T369" s="101"/>
      <c r="U369" s="101"/>
      <c r="X369" s="498"/>
    </row>
    <row r="370" spans="1:24" ht="17" thickBot="1" x14ac:dyDescent="0.25">
      <c r="A370" s="212"/>
      <c r="B370" s="211"/>
      <c r="C370" s="209"/>
      <c r="D370" s="210"/>
      <c r="E370" s="209"/>
      <c r="F370" s="147"/>
      <c r="G370" s="147"/>
      <c r="H370" s="208"/>
      <c r="I370" s="207"/>
      <c r="J370" s="206"/>
      <c r="K370" s="205"/>
      <c r="L370" s="205"/>
      <c r="M370" s="205"/>
      <c r="N370" s="205"/>
      <c r="Q370" s="101"/>
      <c r="R370" s="101"/>
      <c r="S370" s="101"/>
      <c r="T370" s="101"/>
      <c r="U370" s="101"/>
      <c r="W370" s="7"/>
      <c r="X370" s="498"/>
    </row>
    <row r="371" spans="1:24" x14ac:dyDescent="0.2">
      <c r="C371" s="18"/>
      <c r="D371" s="23"/>
      <c r="E371" s="18"/>
      <c r="F371" s="24"/>
      <c r="G371" s="26"/>
      <c r="H371" s="5"/>
      <c r="I371" s="86"/>
      <c r="J371" s="94"/>
      <c r="K371" s="138"/>
      <c r="L371" s="138"/>
      <c r="M371" s="204"/>
      <c r="N371" s="204"/>
      <c r="Q371" s="101"/>
      <c r="R371" s="101"/>
      <c r="S371" s="101"/>
      <c r="T371" s="101"/>
      <c r="U371" s="101"/>
      <c r="X371" s="498"/>
    </row>
    <row r="372" spans="1:24" ht="40" x14ac:dyDescent="0.2">
      <c r="A372" s="107" t="s">
        <v>327</v>
      </c>
      <c r="B372" s="72" t="s">
        <v>326</v>
      </c>
      <c r="C372" s="273"/>
      <c r="D372" s="75"/>
      <c r="E372" s="121"/>
      <c r="F372" s="72"/>
      <c r="G372" s="203"/>
      <c r="H372" s="85"/>
      <c r="I372" s="86"/>
      <c r="J372" s="135"/>
      <c r="K372" s="134" t="s">
        <v>38</v>
      </c>
      <c r="L372" s="133" t="s">
        <v>37</v>
      </c>
      <c r="M372" s="132" t="s">
        <v>36</v>
      </c>
      <c r="N372" s="131" t="s">
        <v>520</v>
      </c>
      <c r="Q372" s="101"/>
      <c r="R372" s="101"/>
      <c r="S372" s="101"/>
      <c r="T372" s="101"/>
      <c r="U372" s="101"/>
      <c r="V372" s="187"/>
      <c r="W372" s="415"/>
      <c r="X372" s="498"/>
    </row>
    <row r="373" spans="1:24" x14ac:dyDescent="0.2">
      <c r="A373" s="107"/>
      <c r="B373" s="106" t="s">
        <v>325</v>
      </c>
      <c r="C373" s="49"/>
      <c r="D373" s="82"/>
      <c r="E373" s="49"/>
      <c r="F373" s="48"/>
      <c r="G373" s="47"/>
      <c r="H373" s="270"/>
      <c r="I373" s="270" t="s">
        <v>79</v>
      </c>
      <c r="J373" s="104"/>
      <c r="K373" s="103">
        <f>SUM(K374:K381)</f>
        <v>0</v>
      </c>
      <c r="L373" s="103">
        <f>SUM(L374:L381)</f>
        <v>0</v>
      </c>
      <c r="M373" s="158">
        <f>SUM(M374:M381)</f>
        <v>0</v>
      </c>
      <c r="N373" s="158">
        <f>SUM(N374:N381)</f>
        <v>0</v>
      </c>
      <c r="O373" s="110"/>
      <c r="Q373" s="101"/>
      <c r="R373" s="101"/>
      <c r="S373" s="101"/>
      <c r="T373" s="101"/>
      <c r="U373" s="101"/>
      <c r="V373" s="187"/>
      <c r="W373" s="415"/>
      <c r="X373" s="498"/>
    </row>
    <row r="374" spans="1:24" x14ac:dyDescent="0.2">
      <c r="A374" s="12">
        <v>5100</v>
      </c>
      <c r="B374" s="9" t="s">
        <v>324</v>
      </c>
      <c r="C374" s="39"/>
      <c r="D374" s="75"/>
      <c r="E374" s="121"/>
      <c r="F374" s="161"/>
      <c r="G374" s="170"/>
      <c r="H374" s="14"/>
      <c r="I374" s="86"/>
      <c r="J374" s="96"/>
      <c r="K374" s="95"/>
      <c r="L374" s="95"/>
      <c r="M374" s="92">
        <f t="shared" ref="M374:M380" si="63">K374+L374</f>
        <v>0</v>
      </c>
      <c r="N374" s="92"/>
      <c r="Q374" s="101"/>
      <c r="R374" s="101"/>
      <c r="S374" s="101"/>
      <c r="T374" s="101"/>
      <c r="U374" s="101"/>
      <c r="V374" s="187"/>
      <c r="W374" s="415"/>
      <c r="X374" s="498"/>
    </row>
    <row r="375" spans="1:24" x14ac:dyDescent="0.2">
      <c r="A375" s="12">
        <f t="shared" ref="A375:A380" si="64">A374+1</f>
        <v>5101</v>
      </c>
      <c r="B375" s="9" t="s">
        <v>323</v>
      </c>
      <c r="C375" s="121"/>
      <c r="D375" s="75"/>
      <c r="E375" s="121"/>
      <c r="F375" s="161"/>
      <c r="G375" s="170"/>
      <c r="H375" s="14"/>
      <c r="I375" s="86"/>
      <c r="J375" s="96"/>
      <c r="K375" s="95"/>
      <c r="L375" s="95"/>
      <c r="M375" s="92">
        <f t="shared" si="63"/>
        <v>0</v>
      </c>
      <c r="N375" s="92"/>
      <c r="Q375" s="101"/>
      <c r="R375" s="101"/>
      <c r="S375" s="101"/>
      <c r="T375" s="101"/>
      <c r="U375" s="101"/>
      <c r="V375" s="187"/>
      <c r="W375" s="415"/>
      <c r="X375" s="498"/>
    </row>
    <row r="376" spans="1:24" x14ac:dyDescent="0.2">
      <c r="A376" s="12">
        <f t="shared" si="64"/>
        <v>5102</v>
      </c>
      <c r="B376" s="9" t="s">
        <v>322</v>
      </c>
      <c r="C376" s="121"/>
      <c r="D376" s="75"/>
      <c r="E376" s="121"/>
      <c r="F376" s="161"/>
      <c r="G376" s="170"/>
      <c r="H376" s="14"/>
      <c r="I376" s="86"/>
      <c r="J376" s="96"/>
      <c r="K376" s="95"/>
      <c r="L376" s="95"/>
      <c r="M376" s="92">
        <f t="shared" si="63"/>
        <v>0</v>
      </c>
      <c r="N376" s="92"/>
      <c r="Q376" s="101"/>
      <c r="R376" s="101"/>
      <c r="S376" s="101"/>
      <c r="T376" s="101"/>
      <c r="U376" s="101"/>
      <c r="V376" s="187"/>
      <c r="W376" s="415"/>
      <c r="X376" s="498"/>
    </row>
    <row r="377" spans="1:24" x14ac:dyDescent="0.2">
      <c r="A377" s="12">
        <f t="shared" si="64"/>
        <v>5103</v>
      </c>
      <c r="B377" s="9" t="s">
        <v>321</v>
      </c>
      <c r="C377" s="121"/>
      <c r="D377" s="75"/>
      <c r="E377" s="121"/>
      <c r="F377" s="161"/>
      <c r="G377" s="170"/>
      <c r="H377" s="14"/>
      <c r="I377" s="86"/>
      <c r="J377" s="96"/>
      <c r="K377" s="95"/>
      <c r="L377" s="95"/>
      <c r="M377" s="92">
        <f t="shared" si="63"/>
        <v>0</v>
      </c>
      <c r="N377" s="92"/>
      <c r="Q377" s="101"/>
      <c r="R377" s="101"/>
      <c r="S377" s="101"/>
      <c r="T377" s="101"/>
      <c r="U377" s="101"/>
      <c r="V377" s="187"/>
      <c r="W377" s="415"/>
      <c r="X377" s="498"/>
    </row>
    <row r="378" spans="1:24" x14ac:dyDescent="0.2">
      <c r="A378" s="12">
        <f t="shared" si="64"/>
        <v>5104</v>
      </c>
      <c r="B378" s="9" t="s">
        <v>320</v>
      </c>
      <c r="C378" s="121"/>
      <c r="D378" s="75"/>
      <c r="E378" s="121"/>
      <c r="F378" s="161"/>
      <c r="G378" s="170"/>
      <c r="H378" s="14"/>
      <c r="I378" s="86"/>
      <c r="J378" s="96"/>
      <c r="K378" s="95"/>
      <c r="L378" s="95"/>
      <c r="M378" s="92">
        <f t="shared" si="63"/>
        <v>0</v>
      </c>
      <c r="N378" s="92"/>
      <c r="Q378" s="101"/>
      <c r="R378" s="101"/>
      <c r="S378" s="101"/>
      <c r="T378" s="101"/>
      <c r="U378" s="101"/>
      <c r="V378" s="187"/>
      <c r="W378" s="415"/>
      <c r="X378" s="498"/>
    </row>
    <row r="379" spans="1:24" x14ac:dyDescent="0.2">
      <c r="A379" s="12">
        <f t="shared" si="64"/>
        <v>5105</v>
      </c>
      <c r="B379" s="9" t="s">
        <v>319</v>
      </c>
      <c r="C379" s="121"/>
      <c r="D379" s="75"/>
      <c r="E379" s="121"/>
      <c r="F379" s="161"/>
      <c r="G379" s="170"/>
      <c r="H379" s="14"/>
      <c r="I379" s="86"/>
      <c r="J379" s="96"/>
      <c r="K379" s="95"/>
      <c r="L379" s="95"/>
      <c r="M379" s="92">
        <f t="shared" si="63"/>
        <v>0</v>
      </c>
      <c r="N379" s="92"/>
      <c r="Q379" s="101"/>
      <c r="R379" s="101"/>
      <c r="S379" s="101"/>
      <c r="T379" s="101"/>
      <c r="U379" s="101"/>
      <c r="V379" s="187"/>
      <c r="W379" s="415"/>
      <c r="X379" s="498"/>
    </row>
    <row r="380" spans="1:24" x14ac:dyDescent="0.2">
      <c r="A380" s="12">
        <f t="shared" si="64"/>
        <v>5106</v>
      </c>
      <c r="C380" s="121"/>
      <c r="D380" s="75"/>
      <c r="E380" s="121"/>
      <c r="F380" s="72"/>
      <c r="G380" s="203"/>
      <c r="H380" s="85"/>
      <c r="I380" s="86"/>
      <c r="J380" s="96"/>
      <c r="K380" s="95"/>
      <c r="L380" s="95"/>
      <c r="M380" s="92">
        <f t="shared" si="63"/>
        <v>0</v>
      </c>
      <c r="N380" s="92"/>
      <c r="Q380" s="101"/>
      <c r="R380" s="101"/>
      <c r="S380" s="101"/>
      <c r="T380" s="101"/>
      <c r="U380" s="101"/>
      <c r="V380" s="187"/>
      <c r="W380" s="415"/>
      <c r="X380" s="498"/>
    </row>
    <row r="381" spans="1:24" x14ac:dyDescent="0.2">
      <c r="C381" s="121"/>
      <c r="D381" s="75"/>
      <c r="E381" s="121"/>
      <c r="F381" s="72"/>
      <c r="G381" s="203"/>
      <c r="H381" s="268"/>
      <c r="I381" s="86"/>
      <c r="J381" s="94"/>
      <c r="K381" s="93"/>
      <c r="L381" s="93"/>
      <c r="M381" s="122"/>
      <c r="N381" s="122"/>
      <c r="Q381" s="101"/>
      <c r="R381" s="101"/>
      <c r="S381" s="101"/>
      <c r="T381" s="101"/>
      <c r="U381" s="101"/>
      <c r="V381" s="187"/>
      <c r="W381" s="415"/>
      <c r="X381" s="498"/>
    </row>
    <row r="382" spans="1:24" x14ac:dyDescent="0.2">
      <c r="B382" s="106" t="s">
        <v>318</v>
      </c>
      <c r="C382" s="49"/>
      <c r="D382" s="82"/>
      <c r="E382" s="49"/>
      <c r="F382" s="48"/>
      <c r="G382" s="47"/>
      <c r="H382" s="270"/>
      <c r="I382" s="270" t="s">
        <v>79</v>
      </c>
      <c r="J382" s="104"/>
      <c r="K382" s="103">
        <f>SUM(K383:K387)</f>
        <v>0</v>
      </c>
      <c r="L382" s="103">
        <f>SUM(L383:L387)</f>
        <v>0</v>
      </c>
      <c r="M382" s="158">
        <f>SUM(M383:M387)</f>
        <v>0</v>
      </c>
      <c r="N382" s="158">
        <f>SUM(N383:N387)</f>
        <v>0</v>
      </c>
      <c r="O382" s="110"/>
      <c r="Q382" s="101"/>
      <c r="R382" s="101"/>
      <c r="S382" s="101"/>
      <c r="T382" s="101"/>
      <c r="U382" s="101"/>
      <c r="V382" s="187"/>
      <c r="W382" s="415"/>
      <c r="X382" s="498"/>
    </row>
    <row r="383" spans="1:24" x14ac:dyDescent="0.2">
      <c r="A383" s="12">
        <v>5200</v>
      </c>
      <c r="B383" s="9" t="s">
        <v>317</v>
      </c>
      <c r="C383" s="121"/>
      <c r="D383" s="75"/>
      <c r="E383" s="121"/>
      <c r="F383" s="72"/>
      <c r="G383" s="203"/>
      <c r="H383" s="85"/>
      <c r="I383" s="86"/>
      <c r="J383" s="96"/>
      <c r="K383" s="95"/>
      <c r="L383" s="95"/>
      <c r="M383" s="92">
        <f>K383+L383</f>
        <v>0</v>
      </c>
      <c r="N383" s="92"/>
      <c r="Q383" s="101"/>
      <c r="R383" s="101"/>
      <c r="S383" s="101"/>
      <c r="T383" s="101"/>
      <c r="U383" s="101"/>
      <c r="V383" s="187"/>
      <c r="W383" s="415"/>
      <c r="X383" s="498"/>
    </row>
    <row r="384" spans="1:24" x14ac:dyDescent="0.2">
      <c r="A384" s="12">
        <f>A383+1</f>
        <v>5201</v>
      </c>
      <c r="B384" s="9" t="s">
        <v>316</v>
      </c>
      <c r="C384" s="121"/>
      <c r="D384" s="75"/>
      <c r="E384" s="121"/>
      <c r="F384" s="72"/>
      <c r="G384" s="203"/>
      <c r="H384" s="85"/>
      <c r="I384" s="86"/>
      <c r="J384" s="96"/>
      <c r="K384" s="95"/>
      <c r="L384" s="95"/>
      <c r="M384" s="92">
        <f>K384+L384</f>
        <v>0</v>
      </c>
      <c r="N384" s="92"/>
      <c r="Q384" s="101"/>
      <c r="R384" s="101"/>
      <c r="S384" s="101"/>
      <c r="T384" s="101"/>
      <c r="U384" s="101"/>
      <c r="V384" s="187"/>
      <c r="W384" s="415"/>
      <c r="X384" s="498"/>
    </row>
    <row r="385" spans="1:26" x14ac:dyDescent="0.2">
      <c r="A385" s="12">
        <f>A384+1</f>
        <v>5202</v>
      </c>
      <c r="B385" s="9" t="s">
        <v>315</v>
      </c>
      <c r="C385" s="121"/>
      <c r="D385" s="75"/>
      <c r="E385" s="121"/>
      <c r="F385" s="72"/>
      <c r="G385" s="203"/>
      <c r="H385" s="85"/>
      <c r="I385" s="86"/>
      <c r="J385" s="96"/>
      <c r="K385" s="95"/>
      <c r="L385" s="95"/>
      <c r="M385" s="92">
        <f>K385+L385</f>
        <v>0</v>
      </c>
      <c r="N385" s="92"/>
      <c r="Q385" s="101"/>
      <c r="R385" s="101"/>
      <c r="S385" s="101"/>
      <c r="T385" s="101"/>
      <c r="U385" s="101"/>
      <c r="V385" s="187"/>
      <c r="W385" s="415"/>
      <c r="X385" s="498"/>
    </row>
    <row r="386" spans="1:26" x14ac:dyDescent="0.2">
      <c r="A386" s="12">
        <f>A385+1</f>
        <v>5203</v>
      </c>
      <c r="C386" s="121"/>
      <c r="D386" s="75"/>
      <c r="E386" s="121"/>
      <c r="F386" s="72"/>
      <c r="G386" s="203"/>
      <c r="H386" s="85"/>
      <c r="I386" s="86"/>
      <c r="J386" s="96"/>
      <c r="K386" s="95"/>
      <c r="L386" s="95"/>
      <c r="M386" s="92">
        <f>K386+L386</f>
        <v>0</v>
      </c>
      <c r="N386" s="92"/>
      <c r="Q386" s="101"/>
      <c r="R386" s="101"/>
      <c r="S386" s="101"/>
      <c r="T386" s="101"/>
      <c r="U386" s="101"/>
      <c r="V386" s="187"/>
      <c r="W386" s="415"/>
      <c r="X386" s="498"/>
    </row>
    <row r="387" spans="1:26" x14ac:dyDescent="0.2">
      <c r="C387" s="121"/>
      <c r="D387" s="75"/>
      <c r="E387" s="121"/>
      <c r="F387" s="72"/>
      <c r="G387" s="203"/>
      <c r="H387" s="268"/>
      <c r="I387" s="86"/>
      <c r="J387" s="94"/>
      <c r="K387" s="93"/>
      <c r="L387" s="93"/>
      <c r="M387" s="122"/>
      <c r="N387" s="122"/>
      <c r="Q387" s="101"/>
      <c r="R387" s="101"/>
      <c r="S387" s="101"/>
      <c r="T387" s="101"/>
      <c r="U387" s="101"/>
      <c r="V387" s="187"/>
      <c r="W387" s="415"/>
      <c r="X387" s="498"/>
    </row>
    <row r="388" spans="1:26" x14ac:dyDescent="0.2">
      <c r="B388" s="106" t="s">
        <v>314</v>
      </c>
      <c r="C388" s="49"/>
      <c r="D388" s="82"/>
      <c r="E388" s="49"/>
      <c r="F388" s="48"/>
      <c r="G388" s="47"/>
      <c r="H388" s="270"/>
      <c r="I388" s="270" t="s">
        <v>79</v>
      </c>
      <c r="J388" s="104"/>
      <c r="K388" s="103">
        <f>SUM(K389:K395)</f>
        <v>0</v>
      </c>
      <c r="L388" s="103">
        <f>SUM(L389:L395)</f>
        <v>0</v>
      </c>
      <c r="M388" s="158">
        <f>SUM(M389:M395)</f>
        <v>0</v>
      </c>
      <c r="N388" s="158">
        <f>SUM(N389:N395)</f>
        <v>0</v>
      </c>
      <c r="O388" s="110"/>
      <c r="Q388" s="101"/>
      <c r="R388" s="101"/>
      <c r="S388" s="101"/>
      <c r="T388" s="101"/>
      <c r="U388" s="101"/>
      <c r="V388" s="187"/>
      <c r="W388" s="415"/>
      <c r="X388" s="498"/>
    </row>
    <row r="389" spans="1:26" x14ac:dyDescent="0.2">
      <c r="A389" s="12">
        <v>5300</v>
      </c>
      <c r="B389" s="9" t="s">
        <v>313</v>
      </c>
      <c r="C389" s="121"/>
      <c r="D389" s="75"/>
      <c r="E389" s="121"/>
      <c r="F389" s="72"/>
      <c r="G389" s="203"/>
      <c r="H389" s="85"/>
      <c r="I389" s="86"/>
      <c r="J389" s="96"/>
      <c r="K389" s="95"/>
      <c r="L389" s="95"/>
      <c r="M389" s="92">
        <f t="shared" ref="M389:M394" si="65">K389+L389</f>
        <v>0</v>
      </c>
      <c r="N389" s="92"/>
      <c r="Q389" s="101"/>
      <c r="R389" s="101"/>
      <c r="S389" s="101"/>
      <c r="T389" s="101"/>
      <c r="U389" s="101"/>
      <c r="V389" s="187"/>
      <c r="W389" s="415"/>
      <c r="X389" s="498"/>
      <c r="Z389" s="5"/>
    </row>
    <row r="390" spans="1:26" x14ac:dyDescent="0.2">
      <c r="A390" s="12">
        <f>A389+1</f>
        <v>5301</v>
      </c>
      <c r="B390" s="9" t="s">
        <v>312</v>
      </c>
      <c r="C390" s="121"/>
      <c r="D390" s="75"/>
      <c r="E390" s="121"/>
      <c r="F390" s="72"/>
      <c r="G390" s="203"/>
      <c r="H390" s="85"/>
      <c r="I390" s="86"/>
      <c r="J390" s="96"/>
      <c r="K390" s="95"/>
      <c r="L390" s="95"/>
      <c r="M390" s="92">
        <f t="shared" si="65"/>
        <v>0</v>
      </c>
      <c r="N390" s="92"/>
      <c r="Q390" s="101"/>
      <c r="R390" s="101"/>
      <c r="S390" s="101"/>
      <c r="T390" s="101"/>
      <c r="U390" s="101"/>
      <c r="V390" s="187"/>
      <c r="W390" s="415"/>
      <c r="X390" s="498"/>
    </row>
    <row r="391" spans="1:26" x14ac:dyDescent="0.2">
      <c r="A391" s="12">
        <f>A390+1</f>
        <v>5302</v>
      </c>
      <c r="B391" s="9" t="s">
        <v>311</v>
      </c>
      <c r="C391" s="121"/>
      <c r="D391" s="75"/>
      <c r="E391" s="121"/>
      <c r="F391" s="72"/>
      <c r="G391" s="203"/>
      <c r="H391" s="85"/>
      <c r="I391" s="86"/>
      <c r="J391" s="96"/>
      <c r="K391" s="95"/>
      <c r="L391" s="95"/>
      <c r="M391" s="92">
        <f t="shared" si="65"/>
        <v>0</v>
      </c>
      <c r="N391" s="92"/>
      <c r="Q391" s="101"/>
      <c r="R391" s="101"/>
      <c r="S391" s="101"/>
      <c r="T391" s="101"/>
      <c r="U391" s="101"/>
      <c r="V391" s="187"/>
      <c r="W391" s="415"/>
      <c r="X391" s="498"/>
    </row>
    <row r="392" spans="1:26" x14ac:dyDescent="0.2">
      <c r="A392" s="12">
        <f>A391+1</f>
        <v>5303</v>
      </c>
      <c r="B392" s="9" t="s">
        <v>310</v>
      </c>
      <c r="C392" s="121"/>
      <c r="D392" s="75"/>
      <c r="E392" s="121"/>
      <c r="F392" s="72"/>
      <c r="G392" s="203"/>
      <c r="H392" s="85"/>
      <c r="I392" s="86"/>
      <c r="J392" s="96"/>
      <c r="K392" s="95"/>
      <c r="L392" s="95"/>
      <c r="M392" s="92">
        <f t="shared" si="65"/>
        <v>0</v>
      </c>
      <c r="N392" s="92"/>
      <c r="Q392" s="101"/>
      <c r="R392" s="101"/>
      <c r="S392" s="101"/>
      <c r="T392" s="101"/>
      <c r="U392" s="101"/>
      <c r="V392" s="187"/>
      <c r="W392" s="415"/>
      <c r="X392" s="498"/>
    </row>
    <row r="393" spans="1:26" x14ac:dyDescent="0.2">
      <c r="A393" s="12">
        <f>A392+1</f>
        <v>5304</v>
      </c>
      <c r="B393" s="9" t="s">
        <v>309</v>
      </c>
      <c r="C393" s="121"/>
      <c r="D393" s="75"/>
      <c r="E393" s="121"/>
      <c r="F393" s="72"/>
      <c r="G393" s="203"/>
      <c r="H393" s="85"/>
      <c r="I393" s="86"/>
      <c r="J393" s="96"/>
      <c r="K393" s="95"/>
      <c r="L393" s="95"/>
      <c r="M393" s="92">
        <f t="shared" si="65"/>
        <v>0</v>
      </c>
      <c r="N393" s="92"/>
      <c r="Q393" s="101"/>
      <c r="R393" s="101"/>
      <c r="S393" s="101"/>
      <c r="T393" s="101"/>
      <c r="U393" s="101"/>
      <c r="V393" s="187"/>
      <c r="W393" s="415"/>
      <c r="X393" s="498"/>
    </row>
    <row r="394" spans="1:26" x14ac:dyDescent="0.2">
      <c r="A394" s="12">
        <f>A393+1</f>
        <v>5305</v>
      </c>
      <c r="C394" s="121"/>
      <c r="D394" s="75"/>
      <c r="E394" s="121"/>
      <c r="F394" s="72"/>
      <c r="G394" s="203"/>
      <c r="H394" s="85"/>
      <c r="I394" s="86"/>
      <c r="J394" s="96"/>
      <c r="K394" s="95"/>
      <c r="L394" s="95"/>
      <c r="M394" s="92">
        <f t="shared" si="65"/>
        <v>0</v>
      </c>
      <c r="N394" s="92"/>
      <c r="Q394" s="101"/>
      <c r="R394" s="101"/>
      <c r="S394" s="101"/>
      <c r="T394" s="101"/>
      <c r="U394" s="101"/>
      <c r="V394" s="187"/>
      <c r="W394" s="415"/>
      <c r="X394" s="498"/>
    </row>
    <row r="395" spans="1:26" x14ac:dyDescent="0.2">
      <c r="C395" s="121"/>
      <c r="D395" s="75"/>
      <c r="E395" s="121"/>
      <c r="F395" s="72"/>
      <c r="G395" s="203"/>
      <c r="H395" s="268"/>
      <c r="I395" s="86"/>
      <c r="J395" s="86"/>
      <c r="K395" s="168"/>
      <c r="L395" s="168"/>
      <c r="M395" s="168"/>
      <c r="N395" s="168"/>
      <c r="Q395" s="101"/>
      <c r="R395" s="101"/>
      <c r="S395" s="101"/>
      <c r="T395" s="101"/>
      <c r="U395" s="101"/>
      <c r="V395" s="187"/>
      <c r="W395" s="415"/>
      <c r="X395" s="498"/>
    </row>
    <row r="396" spans="1:26" x14ac:dyDescent="0.2">
      <c r="B396" s="106" t="s">
        <v>308</v>
      </c>
      <c r="C396" s="49"/>
      <c r="D396" s="82"/>
      <c r="E396" s="49"/>
      <c r="F396" s="48"/>
      <c r="G396" s="47"/>
      <c r="H396" s="270"/>
      <c r="I396" s="270" t="s">
        <v>79</v>
      </c>
      <c r="J396" s="104"/>
      <c r="K396" s="103">
        <f>SUM(K397:K400)</f>
        <v>0</v>
      </c>
      <c r="L396" s="103">
        <f>SUM(L397:L400)</f>
        <v>0</v>
      </c>
      <c r="M396" s="192">
        <f>SUM(M397:M400)</f>
        <v>0</v>
      </c>
      <c r="N396" s="192">
        <f>SUM(N397:N400)</f>
        <v>0</v>
      </c>
      <c r="Q396" s="101"/>
      <c r="R396" s="101"/>
      <c r="S396" s="101"/>
      <c r="T396" s="101"/>
      <c r="U396" s="101"/>
      <c r="V396" s="187"/>
      <c r="W396" s="415"/>
      <c r="X396" s="498"/>
    </row>
    <row r="397" spans="1:26" x14ac:dyDescent="0.2">
      <c r="A397" s="12">
        <v>5400</v>
      </c>
      <c r="B397" s="9" t="s">
        <v>307</v>
      </c>
      <c r="C397" s="39"/>
      <c r="D397" s="75"/>
      <c r="E397" s="121"/>
      <c r="F397" s="161">
        <v>0</v>
      </c>
      <c r="G397" s="155" t="s">
        <v>130</v>
      </c>
      <c r="H397" s="15">
        <v>0</v>
      </c>
      <c r="I397" s="86"/>
      <c r="J397" s="96"/>
      <c r="K397" s="95"/>
      <c r="L397" s="95">
        <f>F397*H397</f>
        <v>0</v>
      </c>
      <c r="M397" s="92">
        <f>K397+L397</f>
        <v>0</v>
      </c>
      <c r="N397" s="92"/>
      <c r="Q397" s="101"/>
      <c r="R397" s="101"/>
      <c r="S397" s="101"/>
      <c r="T397" s="101"/>
      <c r="U397" s="101"/>
      <c r="V397" s="187"/>
      <c r="W397" s="415"/>
      <c r="X397" s="498"/>
    </row>
    <row r="398" spans="1:26" x14ac:dyDescent="0.2">
      <c r="A398" s="12">
        <f>A397+1</f>
        <v>5401</v>
      </c>
      <c r="B398" s="9" t="s">
        <v>306</v>
      </c>
      <c r="C398" s="121"/>
      <c r="D398" s="75"/>
      <c r="E398" s="121"/>
      <c r="F398" s="161"/>
      <c r="G398" s="170"/>
      <c r="H398" s="15"/>
      <c r="I398" s="164"/>
      <c r="J398" s="96"/>
      <c r="K398" s="95"/>
      <c r="L398" s="95"/>
      <c r="M398" s="92">
        <f>K398+L398</f>
        <v>0</v>
      </c>
      <c r="N398" s="92"/>
      <c r="Q398" s="101"/>
      <c r="R398" s="101"/>
      <c r="S398" s="101"/>
      <c r="T398" s="101"/>
      <c r="U398" s="101"/>
      <c r="V398" s="187"/>
      <c r="W398" s="415"/>
      <c r="X398" s="498"/>
    </row>
    <row r="399" spans="1:26" x14ac:dyDescent="0.2">
      <c r="A399" s="12">
        <f>A398+1</f>
        <v>5402</v>
      </c>
      <c r="C399" s="121"/>
      <c r="D399" s="75"/>
      <c r="E399" s="121"/>
      <c r="H399" s="15"/>
      <c r="I399" s="86"/>
      <c r="J399" s="96"/>
      <c r="K399" s="95"/>
      <c r="L399" s="95"/>
      <c r="M399" s="95">
        <f>K399+L399</f>
        <v>0</v>
      </c>
      <c r="N399" s="92"/>
      <c r="Q399" s="101"/>
      <c r="R399" s="101"/>
      <c r="S399" s="101"/>
      <c r="T399" s="101"/>
      <c r="U399" s="101"/>
      <c r="V399" s="187"/>
      <c r="W399" s="415"/>
      <c r="X399" s="498"/>
    </row>
    <row r="400" spans="1:26" x14ac:dyDescent="0.2">
      <c r="C400" s="121"/>
      <c r="D400" s="75"/>
      <c r="E400" s="121"/>
      <c r="F400" s="72"/>
      <c r="G400" s="203"/>
      <c r="H400" s="268"/>
      <c r="I400" s="86"/>
      <c r="J400" s="86"/>
      <c r="K400" s="93"/>
      <c r="L400" s="93"/>
      <c r="M400" s="93"/>
      <c r="N400" s="272"/>
      <c r="Q400" s="101"/>
      <c r="R400" s="101"/>
      <c r="S400" s="101"/>
      <c r="T400" s="101"/>
      <c r="U400" s="101"/>
      <c r="V400" s="187"/>
      <c r="W400" s="415"/>
      <c r="X400" s="498"/>
    </row>
    <row r="401" spans="1:28" x14ac:dyDescent="0.2">
      <c r="B401" s="106" t="s">
        <v>305</v>
      </c>
      <c r="C401" s="49"/>
      <c r="D401" s="82"/>
      <c r="E401" s="49"/>
      <c r="F401" s="48"/>
      <c r="G401" s="47"/>
      <c r="H401" s="270"/>
      <c r="I401" s="270" t="s">
        <v>79</v>
      </c>
      <c r="J401" s="104"/>
      <c r="K401" s="103">
        <f>SUM(K402:K406)</f>
        <v>0</v>
      </c>
      <c r="L401" s="103">
        <f>SUM(L402:L406)</f>
        <v>0</v>
      </c>
      <c r="M401" s="192">
        <f>SUM(M402:M406)</f>
        <v>0</v>
      </c>
      <c r="N401" s="271">
        <f>SUM(N402:N406)</f>
        <v>0</v>
      </c>
      <c r="Q401" s="101"/>
      <c r="R401" s="101"/>
      <c r="S401" s="101"/>
      <c r="T401" s="101"/>
      <c r="U401" s="101"/>
      <c r="V401" s="187"/>
      <c r="W401" s="415"/>
      <c r="X401" s="498"/>
    </row>
    <row r="402" spans="1:28" x14ac:dyDescent="0.2">
      <c r="A402" s="12">
        <v>5500</v>
      </c>
      <c r="B402" s="9" t="s">
        <v>304</v>
      </c>
      <c r="C402" s="121"/>
      <c r="D402" s="75"/>
      <c r="E402" s="121"/>
      <c r="F402" s="161">
        <v>0</v>
      </c>
      <c r="G402" s="155" t="s">
        <v>130</v>
      </c>
      <c r="H402" s="14">
        <v>0</v>
      </c>
      <c r="I402" s="86"/>
      <c r="J402" s="96"/>
      <c r="K402" s="95"/>
      <c r="L402" s="95">
        <f>F402*H402</f>
        <v>0</v>
      </c>
      <c r="M402" s="92">
        <f>K402+L402</f>
        <v>0</v>
      </c>
      <c r="N402" s="92"/>
      <c r="Q402" s="101"/>
      <c r="R402" s="101"/>
      <c r="S402" s="101"/>
      <c r="T402" s="101"/>
      <c r="U402" s="101"/>
      <c r="V402" s="187"/>
      <c r="W402" s="415"/>
      <c r="X402" s="498"/>
    </row>
    <row r="403" spans="1:28" x14ac:dyDescent="0.2">
      <c r="A403" s="12">
        <f>A402+1</f>
        <v>5501</v>
      </c>
      <c r="B403" s="9" t="s">
        <v>303</v>
      </c>
      <c r="C403" s="121"/>
      <c r="D403" s="23"/>
      <c r="E403" s="18"/>
      <c r="H403" s="15"/>
      <c r="I403" s="6"/>
      <c r="J403" s="96"/>
      <c r="K403" s="95"/>
      <c r="L403" s="95"/>
      <c r="M403" s="92">
        <f>K403+L403</f>
        <v>0</v>
      </c>
      <c r="N403" s="92"/>
      <c r="Q403" s="101"/>
      <c r="R403" s="101"/>
      <c r="S403" s="101"/>
      <c r="T403" s="101"/>
      <c r="U403" s="101"/>
      <c r="V403" s="187"/>
      <c r="W403" s="415"/>
      <c r="X403" s="498"/>
    </row>
    <row r="404" spans="1:28" x14ac:dyDescent="0.2">
      <c r="A404" s="12">
        <f>A403+1</f>
        <v>5502</v>
      </c>
      <c r="B404" s="9" t="s">
        <v>302</v>
      </c>
      <c r="C404" s="121"/>
      <c r="D404" s="75"/>
      <c r="E404" s="121"/>
      <c r="F404" s="72"/>
      <c r="G404" s="203"/>
      <c r="H404" s="268"/>
      <c r="I404" s="86"/>
      <c r="J404" s="96"/>
      <c r="K404" s="95"/>
      <c r="L404" s="95"/>
      <c r="M404" s="92">
        <f>K404+L404</f>
        <v>0</v>
      </c>
      <c r="N404" s="92"/>
      <c r="Q404" s="101"/>
      <c r="R404" s="101"/>
      <c r="S404" s="101"/>
      <c r="T404" s="101"/>
      <c r="U404" s="101"/>
      <c r="V404" s="187"/>
      <c r="W404" s="415"/>
      <c r="X404" s="498"/>
    </row>
    <row r="405" spans="1:28" x14ac:dyDescent="0.2">
      <c r="A405" s="12">
        <f>A404+1</f>
        <v>5503</v>
      </c>
      <c r="C405" s="121"/>
      <c r="D405" s="75"/>
      <c r="E405" s="121"/>
      <c r="F405" s="72"/>
      <c r="G405" s="203"/>
      <c r="H405" s="268"/>
      <c r="I405" s="86"/>
      <c r="J405" s="96"/>
      <c r="K405" s="95"/>
      <c r="L405" s="95"/>
      <c r="M405" s="92">
        <f>K405+L405</f>
        <v>0</v>
      </c>
      <c r="N405" s="92"/>
      <c r="Q405" s="101"/>
      <c r="R405" s="101"/>
      <c r="S405" s="101"/>
      <c r="T405" s="101"/>
      <c r="U405" s="101"/>
      <c r="V405" s="187"/>
      <c r="W405" s="415"/>
      <c r="X405" s="498"/>
    </row>
    <row r="406" spans="1:28" x14ac:dyDescent="0.2">
      <c r="C406" s="121"/>
      <c r="D406" s="75"/>
      <c r="E406" s="121"/>
      <c r="F406" s="72"/>
      <c r="G406" s="203"/>
      <c r="H406" s="268"/>
      <c r="I406" s="86"/>
      <c r="J406" s="94"/>
      <c r="K406" s="93"/>
      <c r="L406" s="93"/>
      <c r="M406" s="122"/>
      <c r="N406" s="122"/>
      <c r="Q406" s="101"/>
      <c r="R406" s="101"/>
      <c r="S406" s="101"/>
      <c r="T406" s="101"/>
      <c r="U406" s="101"/>
      <c r="V406" s="187"/>
      <c r="W406" s="415"/>
      <c r="X406" s="498"/>
    </row>
    <row r="407" spans="1:28" x14ac:dyDescent="0.2">
      <c r="B407" s="106" t="s">
        <v>301</v>
      </c>
      <c r="C407" s="49"/>
      <c r="D407" s="82"/>
      <c r="E407" s="49"/>
      <c r="F407" s="48"/>
      <c r="G407" s="47"/>
      <c r="H407" s="270"/>
      <c r="I407" s="270" t="s">
        <v>79</v>
      </c>
      <c r="J407" s="104"/>
      <c r="K407" s="103">
        <f>SUM(K408:K411)</f>
        <v>0</v>
      </c>
      <c r="L407" s="103">
        <f>SUM(L408:L411)</f>
        <v>0</v>
      </c>
      <c r="M407" s="158">
        <f>SUM(M408:M411)</f>
        <v>0</v>
      </c>
      <c r="N407" s="158">
        <f>SUM(N408:N411)</f>
        <v>0</v>
      </c>
      <c r="O407" s="110"/>
      <c r="Q407" s="101"/>
      <c r="R407" s="101"/>
      <c r="S407" s="101"/>
      <c r="T407" s="101"/>
      <c r="U407" s="101"/>
      <c r="V407" s="187"/>
      <c r="W407" s="415"/>
      <c r="X407" s="498"/>
    </row>
    <row r="408" spans="1:28" x14ac:dyDescent="0.2">
      <c r="A408" s="12">
        <v>5600</v>
      </c>
      <c r="B408" s="9" t="s">
        <v>300</v>
      </c>
      <c r="C408" s="121"/>
      <c r="D408" s="75"/>
      <c r="E408" s="121"/>
      <c r="F408" s="72"/>
      <c r="G408" s="203"/>
      <c r="H408" s="268"/>
      <c r="I408" s="86"/>
      <c r="J408" s="96"/>
      <c r="K408" s="95"/>
      <c r="L408" s="95"/>
      <c r="M408" s="92">
        <f>K408+L408</f>
        <v>0</v>
      </c>
      <c r="N408" s="92"/>
      <c r="Q408" s="101"/>
      <c r="R408" s="101"/>
      <c r="S408" s="101"/>
      <c r="T408" s="101"/>
      <c r="U408" s="101"/>
      <c r="V408" s="187"/>
      <c r="W408" s="415"/>
      <c r="X408" s="498"/>
    </row>
    <row r="409" spans="1:28" x14ac:dyDescent="0.2">
      <c r="A409" s="12">
        <f>A408+1</f>
        <v>5601</v>
      </c>
      <c r="B409" s="9" t="s">
        <v>299</v>
      </c>
      <c r="C409" s="121"/>
      <c r="D409" s="75"/>
      <c r="E409" s="121"/>
      <c r="F409" s="72"/>
      <c r="G409" s="203"/>
      <c r="H409" s="268"/>
      <c r="I409" s="86"/>
      <c r="J409" s="96"/>
      <c r="K409" s="95"/>
      <c r="L409" s="95"/>
      <c r="M409" s="92">
        <f>K409+L409</f>
        <v>0</v>
      </c>
      <c r="N409" s="92"/>
      <c r="Q409" s="101"/>
      <c r="R409" s="101"/>
      <c r="S409" s="101"/>
      <c r="T409" s="101"/>
      <c r="U409" s="101"/>
      <c r="V409" s="187"/>
      <c r="W409" s="415"/>
      <c r="X409" s="498"/>
    </row>
    <row r="410" spans="1:28" x14ac:dyDescent="0.2">
      <c r="A410" s="12">
        <f>A409+1</f>
        <v>5602</v>
      </c>
      <c r="C410" s="121"/>
      <c r="D410" s="75"/>
      <c r="E410" s="121"/>
      <c r="F410" s="72"/>
      <c r="G410" s="203"/>
      <c r="H410" s="268"/>
      <c r="I410" s="86"/>
      <c r="J410" s="96"/>
      <c r="K410" s="95"/>
      <c r="L410" s="95"/>
      <c r="M410" s="92">
        <f>K410+L410</f>
        <v>0</v>
      </c>
      <c r="N410" s="92"/>
      <c r="Q410" s="101"/>
      <c r="R410" s="101"/>
      <c r="S410" s="101"/>
      <c r="T410" s="101"/>
      <c r="U410" s="101"/>
      <c r="V410" s="187"/>
      <c r="W410" s="415"/>
      <c r="X410" s="498"/>
    </row>
    <row r="411" spans="1:28" x14ac:dyDescent="0.2">
      <c r="C411" s="121"/>
      <c r="D411" s="75"/>
      <c r="E411" s="121"/>
      <c r="F411" s="72"/>
      <c r="G411" s="203"/>
      <c r="H411" s="268"/>
      <c r="I411" s="86"/>
      <c r="J411" s="94"/>
      <c r="K411" s="93"/>
      <c r="L411" s="93"/>
      <c r="M411" s="122"/>
      <c r="N411" s="122"/>
      <c r="Q411" s="101"/>
      <c r="R411" s="101"/>
      <c r="S411" s="101"/>
      <c r="T411" s="101"/>
      <c r="U411" s="101"/>
      <c r="V411" s="187"/>
      <c r="W411" s="415"/>
      <c r="X411" s="498"/>
    </row>
    <row r="412" spans="1:28" x14ac:dyDescent="0.2">
      <c r="B412" s="106" t="s">
        <v>298</v>
      </c>
      <c r="C412" s="49"/>
      <c r="D412" s="82"/>
      <c r="E412" s="49"/>
      <c r="F412" s="48"/>
      <c r="G412" s="47"/>
      <c r="H412" s="270"/>
      <c r="I412" s="270" t="s">
        <v>79</v>
      </c>
      <c r="J412" s="104"/>
      <c r="K412" s="103">
        <f>SUM(K413:K417)</f>
        <v>0</v>
      </c>
      <c r="L412" s="103">
        <f>SUM(L413:L417)</f>
        <v>0</v>
      </c>
      <c r="M412" s="158">
        <f>SUM(M413:M417)</f>
        <v>0</v>
      </c>
      <c r="N412" s="158">
        <f>SUM(N413:N417)</f>
        <v>0</v>
      </c>
      <c r="O412" s="110"/>
      <c r="Q412" s="101"/>
      <c r="R412" s="101"/>
      <c r="S412" s="101"/>
      <c r="T412" s="101"/>
      <c r="U412" s="101"/>
      <c r="V412" s="187"/>
      <c r="W412" s="415"/>
      <c r="X412" s="498"/>
    </row>
    <row r="413" spans="1:28" x14ac:dyDescent="0.2">
      <c r="A413" s="12">
        <v>5700</v>
      </c>
      <c r="B413" s="9" t="s">
        <v>297</v>
      </c>
      <c r="C413" s="121"/>
      <c r="D413" s="75"/>
      <c r="E413" s="121"/>
      <c r="F413" s="269">
        <f>$G$19+1</f>
        <v>1</v>
      </c>
      <c r="G413" s="155" t="s">
        <v>296</v>
      </c>
      <c r="H413" s="14">
        <v>0</v>
      </c>
      <c r="I413" s="86"/>
      <c r="J413" s="96"/>
      <c r="K413" s="95"/>
      <c r="L413" s="95">
        <f>F413*H413</f>
        <v>0</v>
      </c>
      <c r="M413" s="92">
        <f>K413+L413</f>
        <v>0</v>
      </c>
      <c r="N413" s="92"/>
      <c r="Q413" s="101"/>
      <c r="R413" s="101"/>
      <c r="S413" s="101"/>
      <c r="T413" s="101"/>
      <c r="U413" s="101"/>
      <c r="V413" s="187"/>
      <c r="W413" s="415"/>
      <c r="X413" s="506" t="s">
        <v>582</v>
      </c>
      <c r="Y413" s="525"/>
      <c r="Z413" s="510"/>
      <c r="AA413" s="190"/>
      <c r="AB413" s="190"/>
    </row>
    <row r="414" spans="1:28" x14ac:dyDescent="0.2">
      <c r="A414" s="12">
        <f>A413+1</f>
        <v>5701</v>
      </c>
      <c r="B414" s="9" t="s">
        <v>295</v>
      </c>
      <c r="C414" s="121"/>
      <c r="D414" s="75"/>
      <c r="E414" s="121"/>
      <c r="H414" s="15"/>
      <c r="I414" s="86"/>
      <c r="J414" s="96"/>
      <c r="K414" s="95"/>
      <c r="L414" s="95"/>
      <c r="M414" s="92">
        <f>K414+L414</f>
        <v>0</v>
      </c>
      <c r="N414" s="92"/>
      <c r="Q414" s="101"/>
      <c r="R414" s="101"/>
      <c r="S414" s="101"/>
      <c r="T414" s="101"/>
      <c r="U414" s="101"/>
      <c r="V414" s="187"/>
      <c r="W414" s="415"/>
      <c r="X414" s="498"/>
    </row>
    <row r="415" spans="1:28" x14ac:dyDescent="0.2">
      <c r="A415" s="12">
        <f>A414+1</f>
        <v>5702</v>
      </c>
      <c r="B415" s="9" t="s">
        <v>294</v>
      </c>
      <c r="C415" s="121"/>
      <c r="D415" s="75"/>
      <c r="E415" s="121"/>
      <c r="F415" s="72"/>
      <c r="G415" s="203"/>
      <c r="H415" s="268"/>
      <c r="I415" s="86"/>
      <c r="J415" s="96"/>
      <c r="K415" s="95"/>
      <c r="L415" s="95"/>
      <c r="M415" s="92">
        <f>K415+L415</f>
        <v>0</v>
      </c>
      <c r="N415" s="92"/>
      <c r="Q415" s="101"/>
      <c r="R415" s="101"/>
      <c r="S415" s="101"/>
      <c r="T415" s="101"/>
      <c r="U415" s="101"/>
      <c r="V415" s="187"/>
      <c r="W415" s="415"/>
      <c r="X415" s="498"/>
    </row>
    <row r="416" spans="1:28" x14ac:dyDescent="0.2">
      <c r="A416" s="12">
        <f>A415+1</f>
        <v>5703</v>
      </c>
      <c r="C416" s="121"/>
      <c r="D416" s="75"/>
      <c r="E416" s="121"/>
      <c r="F416" s="72"/>
      <c r="G416" s="203"/>
      <c r="H416" s="268"/>
      <c r="I416" s="86"/>
      <c r="J416" s="96"/>
      <c r="K416" s="95"/>
      <c r="L416" s="95"/>
      <c r="M416" s="92">
        <f>K416+L416</f>
        <v>0</v>
      </c>
      <c r="N416" s="92"/>
      <c r="Q416" s="101"/>
      <c r="R416" s="101"/>
      <c r="S416" s="101"/>
      <c r="T416" s="101"/>
      <c r="U416" s="101"/>
      <c r="V416" s="187"/>
      <c r="W416" s="415"/>
      <c r="X416" s="498"/>
    </row>
    <row r="417" spans="1:29" x14ac:dyDescent="0.2">
      <c r="B417" s="72"/>
      <c r="C417" s="18"/>
      <c r="D417" s="23"/>
      <c r="E417" s="18"/>
      <c r="F417" s="72"/>
      <c r="H417" s="73"/>
      <c r="I417" s="86"/>
      <c r="J417" s="94"/>
      <c r="K417" s="93"/>
      <c r="L417" s="93"/>
      <c r="M417" s="92"/>
      <c r="N417" s="92"/>
      <c r="X417" s="498"/>
    </row>
    <row r="418" spans="1:29" ht="17" thickBot="1" x14ac:dyDescent="0.25">
      <c r="A418" s="107"/>
      <c r="B418" s="72"/>
      <c r="C418" s="121"/>
      <c r="D418" s="75"/>
      <c r="E418" s="267"/>
      <c r="F418" s="266"/>
      <c r="G418" s="90"/>
      <c r="H418" s="265"/>
      <c r="I418" s="265" t="s">
        <v>293</v>
      </c>
      <c r="J418" s="214"/>
      <c r="K418" s="213">
        <f>K373+K382+K388+K396+K401+K407+K412</f>
        <v>0</v>
      </c>
      <c r="L418" s="213">
        <f>L373+L382+L388+L396+L401+L407+L412</f>
        <v>0</v>
      </c>
      <c r="M418" s="213">
        <f>M373+M382+M388+M396+M401+M407+M412</f>
        <v>0</v>
      </c>
      <c r="N418" s="213">
        <f>N373+N382+N388+N396+N401+N407+N412</f>
        <v>0</v>
      </c>
      <c r="Q418" s="101"/>
      <c r="R418" s="101"/>
      <c r="S418" s="101"/>
      <c r="T418" s="101"/>
      <c r="U418" s="101"/>
      <c r="V418" s="187"/>
      <c r="W418" s="415"/>
      <c r="X418" s="498"/>
    </row>
    <row r="419" spans="1:29" ht="17" thickBot="1" x14ac:dyDescent="0.25">
      <c r="A419" s="212"/>
      <c r="B419" s="211"/>
      <c r="C419" s="209"/>
      <c r="D419" s="210"/>
      <c r="E419" s="209"/>
      <c r="F419" s="147"/>
      <c r="G419" s="147"/>
      <c r="H419" s="208"/>
      <c r="I419" s="207"/>
      <c r="J419" s="206"/>
      <c r="K419" s="205"/>
      <c r="L419" s="205"/>
      <c r="M419" s="205"/>
      <c r="N419" s="205"/>
      <c r="Q419" s="101"/>
      <c r="R419" s="101"/>
      <c r="S419" s="101"/>
      <c r="T419" s="101"/>
      <c r="U419" s="101"/>
      <c r="W419" s="7"/>
      <c r="X419" s="498"/>
    </row>
    <row r="420" spans="1:29" x14ac:dyDescent="0.2">
      <c r="C420" s="18"/>
      <c r="D420" s="23"/>
      <c r="E420" s="18"/>
      <c r="F420" s="24"/>
      <c r="G420" s="26"/>
      <c r="H420" s="5"/>
      <c r="I420" s="86"/>
      <c r="J420" s="94"/>
      <c r="K420" s="138"/>
      <c r="L420" s="138"/>
      <c r="M420" s="204"/>
      <c r="N420" s="204"/>
      <c r="Q420" s="101"/>
      <c r="R420" s="101"/>
      <c r="S420" s="101"/>
      <c r="T420" s="101"/>
      <c r="U420" s="101"/>
      <c r="X420" s="498"/>
    </row>
    <row r="421" spans="1:29" ht="40" x14ac:dyDescent="0.2">
      <c r="A421" s="107" t="s">
        <v>292</v>
      </c>
      <c r="B421" s="72" t="s">
        <v>291</v>
      </c>
      <c r="C421" s="18"/>
      <c r="D421" s="23"/>
      <c r="E421" s="18"/>
      <c r="F421" s="24"/>
      <c r="G421" s="9"/>
      <c r="H421" s="120"/>
      <c r="I421" s="240"/>
      <c r="J421" s="135"/>
      <c r="K421" s="134" t="s">
        <v>38</v>
      </c>
      <c r="L421" s="133" t="s">
        <v>37</v>
      </c>
      <c r="M421" s="132" t="s">
        <v>36</v>
      </c>
      <c r="N421" s="131" t="s">
        <v>520</v>
      </c>
      <c r="Q421" s="101"/>
      <c r="R421" s="101"/>
      <c r="S421" s="101"/>
      <c r="T421" s="101"/>
      <c r="U421" s="101"/>
      <c r="X421" s="498"/>
    </row>
    <row r="422" spans="1:29" x14ac:dyDescent="0.2">
      <c r="B422" s="106" t="s">
        <v>290</v>
      </c>
      <c r="C422" s="83"/>
      <c r="D422" s="153"/>
      <c r="E422" s="83"/>
      <c r="F422" s="152"/>
      <c r="G422" s="80"/>
      <c r="H422" s="105"/>
      <c r="I422" s="105" t="s">
        <v>79</v>
      </c>
      <c r="J422" s="243"/>
      <c r="K422" s="149">
        <f>SUM(K423:K434)</f>
        <v>0</v>
      </c>
      <c r="L422" s="149">
        <f>SUM(L423:L434)</f>
        <v>0</v>
      </c>
      <c r="M422" s="255">
        <f>SUM(M423:M434)</f>
        <v>0</v>
      </c>
      <c r="N422" s="255">
        <f>SUM(N423:N434)</f>
        <v>0</v>
      </c>
      <c r="O422" s="110"/>
      <c r="Q422" s="101"/>
      <c r="R422" s="101"/>
      <c r="S422" s="101"/>
      <c r="T422" s="101"/>
      <c r="U422" s="101"/>
      <c r="X422" s="498"/>
      <c r="Y422" s="502"/>
      <c r="Z422" s="24"/>
      <c r="AA422" s="15"/>
      <c r="AB422" s="15"/>
    </row>
    <row r="423" spans="1:29" x14ac:dyDescent="0.2">
      <c r="A423" s="12">
        <v>6100</v>
      </c>
      <c r="B423" s="9" t="s">
        <v>289</v>
      </c>
      <c r="C423" s="18"/>
      <c r="D423" s="23"/>
      <c r="E423" s="18"/>
      <c r="F423" s="264">
        <f>SUM(P112:P298)</f>
        <v>0</v>
      </c>
      <c r="G423" s="163" t="s">
        <v>130</v>
      </c>
      <c r="H423" s="14">
        <v>0</v>
      </c>
      <c r="I423" s="19"/>
      <c r="J423" s="263"/>
      <c r="K423" s="244"/>
      <c r="L423" s="95">
        <f t="shared" ref="L423:L428" si="66">F423*H423</f>
        <v>0</v>
      </c>
      <c r="M423" s="92">
        <f t="shared" ref="M423:M433" si="67">K423+L423</f>
        <v>0</v>
      </c>
      <c r="N423" s="92"/>
      <c r="Q423" s="101"/>
      <c r="R423" s="101"/>
      <c r="S423" s="101"/>
      <c r="T423" s="101"/>
      <c r="U423" s="101"/>
      <c r="X423" s="582" t="s">
        <v>583</v>
      </c>
      <c r="Y423" s="583"/>
      <c r="Z423" s="584"/>
      <c r="AA423" s="585"/>
      <c r="AB423" s="585"/>
      <c r="AC423" s="533"/>
    </row>
    <row r="424" spans="1:29" x14ac:dyDescent="0.2">
      <c r="A424" s="12">
        <f t="shared" ref="A424:A433" si="68">A423+1</f>
        <v>6101</v>
      </c>
      <c r="B424" s="9" t="s">
        <v>288</v>
      </c>
      <c r="C424" s="18"/>
      <c r="D424" s="23"/>
      <c r="E424" s="18"/>
      <c r="F424" s="264">
        <f>SUM(P300:P349)-P338</f>
        <v>0</v>
      </c>
      <c r="G424" s="163" t="s">
        <v>130</v>
      </c>
      <c r="H424" s="14">
        <v>0</v>
      </c>
      <c r="I424" s="19"/>
      <c r="J424" s="263"/>
      <c r="K424" s="244"/>
      <c r="L424" s="95">
        <f t="shared" si="66"/>
        <v>0</v>
      </c>
      <c r="M424" s="92">
        <f t="shared" si="67"/>
        <v>0</v>
      </c>
      <c r="N424" s="92"/>
      <c r="Q424" s="101"/>
      <c r="R424" s="101"/>
      <c r="S424" s="101"/>
      <c r="T424" s="101"/>
      <c r="U424" s="101"/>
      <c r="X424" s="582" t="s">
        <v>584</v>
      </c>
      <c r="Y424" s="583"/>
      <c r="Z424" s="584"/>
      <c r="AA424" s="585"/>
      <c r="AB424" s="585"/>
      <c r="AC424" s="533"/>
    </row>
    <row r="425" spans="1:29" x14ac:dyDescent="0.2">
      <c r="A425" s="12">
        <f t="shared" si="68"/>
        <v>6102</v>
      </c>
      <c r="B425" s="9" t="s">
        <v>274</v>
      </c>
      <c r="C425" s="18"/>
      <c r="D425" s="23"/>
      <c r="E425" s="18"/>
      <c r="F425" s="257">
        <f>SUM(Q112:Q298)</f>
        <v>0</v>
      </c>
      <c r="G425" s="163" t="s">
        <v>130</v>
      </c>
      <c r="H425" s="14">
        <v>0</v>
      </c>
      <c r="I425" s="240"/>
      <c r="J425" s="96"/>
      <c r="K425" s="95"/>
      <c r="L425" s="95">
        <f t="shared" si="66"/>
        <v>0</v>
      </c>
      <c r="M425" s="92">
        <f t="shared" si="67"/>
        <v>0</v>
      </c>
      <c r="N425" s="92"/>
      <c r="Q425" s="101"/>
      <c r="R425" s="101"/>
      <c r="S425" s="101"/>
      <c r="T425" s="101"/>
      <c r="U425" s="101"/>
      <c r="X425" s="506" t="s">
        <v>585</v>
      </c>
      <c r="Y425" s="525"/>
      <c r="Z425" s="510"/>
      <c r="AA425" s="190"/>
      <c r="AB425" s="190"/>
      <c r="AC425" s="510"/>
    </row>
    <row r="426" spans="1:29" x14ac:dyDescent="0.2">
      <c r="A426" s="12">
        <f t="shared" si="68"/>
        <v>6103</v>
      </c>
      <c r="B426" s="9" t="s">
        <v>273</v>
      </c>
      <c r="C426" s="18"/>
      <c r="D426" s="23"/>
      <c r="E426" s="18"/>
      <c r="F426" s="259">
        <f>SUM(Q300:Q349)-Q338</f>
        <v>0</v>
      </c>
      <c r="G426" s="163" t="s">
        <v>130</v>
      </c>
      <c r="H426" s="14">
        <v>0</v>
      </c>
      <c r="I426" s="240"/>
      <c r="J426" s="96"/>
      <c r="K426" s="95"/>
      <c r="L426" s="95">
        <f t="shared" si="66"/>
        <v>0</v>
      </c>
      <c r="M426" s="92">
        <f t="shared" si="67"/>
        <v>0</v>
      </c>
      <c r="N426" s="92"/>
      <c r="Q426" s="101"/>
      <c r="R426" s="101"/>
      <c r="S426" s="101"/>
      <c r="T426" s="101"/>
      <c r="U426" s="101"/>
      <c r="X426" s="503" t="s">
        <v>586</v>
      </c>
      <c r="Y426" s="526"/>
      <c r="Z426" s="586"/>
      <c r="AA426" s="527"/>
      <c r="AB426" s="527"/>
      <c r="AC426" s="242"/>
    </row>
    <row r="427" spans="1:29" x14ac:dyDescent="0.2">
      <c r="A427" s="12">
        <f t="shared" si="68"/>
        <v>6104</v>
      </c>
      <c r="B427" s="9" t="s">
        <v>287</v>
      </c>
      <c r="C427" s="18"/>
      <c r="D427" s="23"/>
      <c r="E427" s="18"/>
      <c r="F427" s="258">
        <f>Q338</f>
        <v>0</v>
      </c>
      <c r="G427" s="163" t="s">
        <v>130</v>
      </c>
      <c r="H427" s="14">
        <v>0</v>
      </c>
      <c r="I427" s="240"/>
      <c r="J427" s="96"/>
      <c r="K427" s="95"/>
      <c r="L427" s="95">
        <f t="shared" si="66"/>
        <v>0</v>
      </c>
      <c r="M427" s="92">
        <f t="shared" si="67"/>
        <v>0</v>
      </c>
      <c r="N427" s="92"/>
      <c r="Q427" s="101"/>
      <c r="R427" s="101"/>
      <c r="S427" s="101"/>
      <c r="T427" s="101"/>
      <c r="U427" s="101"/>
      <c r="X427" s="575" t="s">
        <v>587</v>
      </c>
      <c r="Y427" s="576"/>
      <c r="Z427" s="124"/>
      <c r="AA427" s="578"/>
      <c r="AB427" s="578"/>
      <c r="AC427" s="577"/>
    </row>
    <row r="428" spans="1:29" x14ac:dyDescent="0.2">
      <c r="A428" s="12">
        <f t="shared" si="68"/>
        <v>6105</v>
      </c>
      <c r="B428" s="9" t="s">
        <v>286</v>
      </c>
      <c r="C428" s="18"/>
      <c r="D428" s="23"/>
      <c r="E428" s="18"/>
      <c r="F428" s="257">
        <f>$G$20</f>
        <v>0</v>
      </c>
      <c r="G428" s="163" t="s">
        <v>130</v>
      </c>
      <c r="H428" s="14">
        <v>0</v>
      </c>
      <c r="I428" s="240"/>
      <c r="J428" s="96"/>
      <c r="K428" s="95"/>
      <c r="L428" s="95">
        <f t="shared" si="66"/>
        <v>0</v>
      </c>
      <c r="M428" s="92">
        <f t="shared" si="67"/>
        <v>0</v>
      </c>
      <c r="N428" s="92"/>
      <c r="Q428" s="101"/>
      <c r="R428" s="101"/>
      <c r="S428" s="101"/>
      <c r="T428" s="101"/>
      <c r="U428" s="101"/>
      <c r="X428" s="506" t="s">
        <v>588</v>
      </c>
      <c r="Y428" s="525"/>
      <c r="Z428" s="165"/>
      <c r="AA428" s="190"/>
      <c r="AB428" s="190"/>
      <c r="AC428" s="510"/>
    </row>
    <row r="429" spans="1:29" x14ac:dyDescent="0.2">
      <c r="A429" s="12">
        <f t="shared" si="68"/>
        <v>6106</v>
      </c>
      <c r="B429" s="9" t="s">
        <v>267</v>
      </c>
      <c r="C429" s="39" t="s">
        <v>285</v>
      </c>
      <c r="D429" s="23"/>
      <c r="E429" s="9"/>
      <c r="F429" s="199"/>
      <c r="G429" s="262"/>
      <c r="H429" s="247"/>
      <c r="I429" s="240"/>
      <c r="J429" s="96"/>
      <c r="K429" s="95"/>
      <c r="L429" s="95">
        <v>0</v>
      </c>
      <c r="M429" s="92">
        <f t="shared" si="67"/>
        <v>0</v>
      </c>
      <c r="N429" s="92"/>
      <c r="Q429" s="101"/>
      <c r="R429" s="101"/>
      <c r="S429" s="101"/>
      <c r="T429" s="101"/>
      <c r="U429" s="101"/>
      <c r="X429" s="498"/>
      <c r="Z429" s="7"/>
    </row>
    <row r="430" spans="1:29" x14ac:dyDescent="0.2">
      <c r="A430" s="12">
        <f t="shared" si="68"/>
        <v>6107</v>
      </c>
      <c r="B430" s="9" t="s">
        <v>197</v>
      </c>
      <c r="C430" s="18"/>
      <c r="D430" s="23"/>
      <c r="E430" s="18"/>
      <c r="F430" s="198">
        <v>0</v>
      </c>
      <c r="G430" s="163" t="s">
        <v>130</v>
      </c>
      <c r="H430" s="247">
        <v>0</v>
      </c>
      <c r="I430" s="240"/>
      <c r="J430" s="96"/>
      <c r="K430" s="95"/>
      <c r="L430" s="95">
        <f>F430*H430</f>
        <v>0</v>
      </c>
      <c r="M430" s="92">
        <f t="shared" si="67"/>
        <v>0</v>
      </c>
      <c r="N430" s="92"/>
      <c r="Q430" s="101"/>
      <c r="R430" s="101"/>
      <c r="S430" s="101"/>
      <c r="T430" s="101"/>
      <c r="U430" s="101"/>
      <c r="X430" s="498"/>
      <c r="Z430" s="7"/>
    </row>
    <row r="431" spans="1:29" x14ac:dyDescent="0.2">
      <c r="A431" s="12">
        <f t="shared" si="68"/>
        <v>6108</v>
      </c>
      <c r="B431" s="9" t="s">
        <v>284</v>
      </c>
      <c r="C431" s="39"/>
      <c r="D431" s="23"/>
      <c r="E431" s="18"/>
      <c r="F431" s="261">
        <f>SUM(R112:R298)</f>
        <v>0</v>
      </c>
      <c r="G431" s="163" t="s">
        <v>130</v>
      </c>
      <c r="H431" s="247">
        <v>0</v>
      </c>
      <c r="I431" s="240"/>
      <c r="J431" s="96"/>
      <c r="K431" s="95"/>
      <c r="L431" s="95">
        <f>F431*H431</f>
        <v>0</v>
      </c>
      <c r="M431" s="92">
        <f t="shared" si="67"/>
        <v>0</v>
      </c>
      <c r="N431" s="92"/>
      <c r="Q431" s="101"/>
      <c r="R431" s="101"/>
      <c r="S431" s="101"/>
      <c r="T431" s="101"/>
      <c r="U431" s="101"/>
      <c r="X431" s="587" t="s">
        <v>589</v>
      </c>
      <c r="Y431" s="574"/>
      <c r="Z431" s="588"/>
      <c r="AA431" s="562"/>
      <c r="AB431" s="562"/>
    </row>
    <row r="432" spans="1:29" x14ac:dyDescent="0.2">
      <c r="A432" s="12">
        <f t="shared" si="68"/>
        <v>6109</v>
      </c>
      <c r="B432" s="9" t="s">
        <v>283</v>
      </c>
      <c r="C432" s="18"/>
      <c r="D432" s="23"/>
      <c r="E432" s="18"/>
      <c r="F432" s="198"/>
      <c r="G432" s="163"/>
      <c r="H432" s="247"/>
      <c r="I432" s="240"/>
      <c r="J432" s="96"/>
      <c r="K432" s="95"/>
      <c r="L432" s="95">
        <v>0</v>
      </c>
      <c r="M432" s="92">
        <f t="shared" si="67"/>
        <v>0</v>
      </c>
      <c r="N432" s="92"/>
      <c r="Q432" s="101"/>
      <c r="R432" s="101"/>
      <c r="S432" s="101"/>
      <c r="T432" s="101"/>
      <c r="U432" s="101"/>
      <c r="X432" s="498"/>
      <c r="Z432" s="7"/>
    </row>
    <row r="433" spans="1:29" x14ac:dyDescent="0.2">
      <c r="A433" s="12">
        <f t="shared" si="68"/>
        <v>6110</v>
      </c>
      <c r="C433" s="18"/>
      <c r="D433" s="23"/>
      <c r="E433" s="18"/>
      <c r="F433" s="163"/>
      <c r="G433" s="161"/>
      <c r="H433" s="246"/>
      <c r="I433" s="240"/>
      <c r="J433" s="96"/>
      <c r="K433" s="95"/>
      <c r="L433" s="95">
        <v>0</v>
      </c>
      <c r="M433" s="92">
        <f t="shared" si="67"/>
        <v>0</v>
      </c>
      <c r="N433" s="92"/>
      <c r="Q433" s="101"/>
      <c r="R433" s="101"/>
      <c r="S433" s="101"/>
      <c r="T433" s="101"/>
      <c r="U433" s="101"/>
      <c r="X433" s="498"/>
      <c r="Z433" s="7"/>
    </row>
    <row r="434" spans="1:29" x14ac:dyDescent="0.2">
      <c r="C434" s="18"/>
      <c r="D434" s="23"/>
      <c r="E434" s="18"/>
      <c r="F434" s="163"/>
      <c r="G434" s="161"/>
      <c r="H434" s="246"/>
      <c r="I434" s="240"/>
      <c r="J434" s="96"/>
      <c r="K434" s="95"/>
      <c r="L434" s="95"/>
      <c r="M434" s="92"/>
      <c r="N434" s="256"/>
      <c r="Q434" s="101"/>
      <c r="R434" s="101"/>
      <c r="S434" s="101"/>
      <c r="T434" s="101"/>
      <c r="U434" s="101"/>
      <c r="X434" s="498"/>
      <c r="Z434" s="7"/>
    </row>
    <row r="435" spans="1:29" x14ac:dyDescent="0.2">
      <c r="A435" s="107"/>
      <c r="B435" s="106" t="s">
        <v>282</v>
      </c>
      <c r="C435" s="49"/>
      <c r="D435" s="82"/>
      <c r="E435" s="49"/>
      <c r="F435" s="130"/>
      <c r="G435" s="48"/>
      <c r="H435" s="105"/>
      <c r="I435" s="105" t="s">
        <v>79</v>
      </c>
      <c r="J435" s="243"/>
      <c r="K435" s="149">
        <f>SUM(K436:K442)</f>
        <v>0</v>
      </c>
      <c r="L435" s="149">
        <f>SUM(L436:L442)</f>
        <v>0</v>
      </c>
      <c r="M435" s="255">
        <f>SUM(M436:M442)</f>
        <v>0</v>
      </c>
      <c r="N435" s="255">
        <f>SUM(N436:N442)</f>
        <v>0</v>
      </c>
      <c r="O435" s="110"/>
      <c r="Q435" s="101"/>
      <c r="R435" s="101"/>
      <c r="S435" s="101"/>
      <c r="T435" s="101"/>
      <c r="U435" s="101"/>
      <c r="V435" s="187"/>
      <c r="W435" s="415"/>
      <c r="X435" s="498"/>
    </row>
    <row r="436" spans="1:29" x14ac:dyDescent="0.2">
      <c r="A436" s="12">
        <v>6200</v>
      </c>
      <c r="B436" s="9" t="s">
        <v>281</v>
      </c>
      <c r="C436" s="18"/>
      <c r="D436" s="23"/>
      <c r="E436" s="18"/>
      <c r="F436" s="260">
        <f>SUM(S112:S298)</f>
        <v>0</v>
      </c>
      <c r="G436" s="163" t="s">
        <v>280</v>
      </c>
      <c r="H436" s="247">
        <v>0</v>
      </c>
      <c r="I436" s="240"/>
      <c r="J436" s="96"/>
      <c r="K436" s="95"/>
      <c r="L436" s="95">
        <f>F436*H436</f>
        <v>0</v>
      </c>
      <c r="M436" s="92">
        <f t="shared" ref="M436:M441" si="69">K436+L436</f>
        <v>0</v>
      </c>
      <c r="N436" s="92"/>
      <c r="Q436" s="101"/>
      <c r="R436" s="101"/>
      <c r="S436" s="101"/>
      <c r="T436" s="101"/>
      <c r="U436" s="101"/>
      <c r="X436" s="506" t="s">
        <v>590</v>
      </c>
      <c r="Y436" s="525"/>
      <c r="Z436" s="510"/>
      <c r="AA436" s="190"/>
      <c r="AB436" s="190"/>
      <c r="AC436" s="510"/>
    </row>
    <row r="437" spans="1:29" x14ac:dyDescent="0.2">
      <c r="A437" s="12">
        <f>A436+1</f>
        <v>6201</v>
      </c>
      <c r="B437" s="9" t="s">
        <v>279</v>
      </c>
      <c r="C437" s="18"/>
      <c r="D437" s="23"/>
      <c r="E437" s="18"/>
      <c r="F437" s="259">
        <f>SUM(T112:T298)</f>
        <v>0</v>
      </c>
      <c r="G437" s="163" t="s">
        <v>276</v>
      </c>
      <c r="H437" s="247">
        <v>0</v>
      </c>
      <c r="I437" s="240"/>
      <c r="J437" s="96"/>
      <c r="K437" s="95">
        <f>F437*H437</f>
        <v>0</v>
      </c>
      <c r="L437" s="95"/>
      <c r="M437" s="92">
        <f t="shared" si="69"/>
        <v>0</v>
      </c>
      <c r="N437" s="92"/>
      <c r="Q437" s="101"/>
      <c r="R437" s="101"/>
      <c r="S437" s="101"/>
      <c r="T437" s="101"/>
      <c r="U437" s="101"/>
      <c r="X437" s="503" t="s">
        <v>591</v>
      </c>
      <c r="Y437" s="526"/>
      <c r="Z437" s="586"/>
      <c r="AA437" s="527"/>
      <c r="AB437" s="527"/>
      <c r="AC437" s="242"/>
    </row>
    <row r="438" spans="1:29" x14ac:dyDescent="0.2">
      <c r="A438" s="12">
        <f>A437+1</f>
        <v>6202</v>
      </c>
      <c r="B438" s="9" t="s">
        <v>278</v>
      </c>
      <c r="C438" s="18"/>
      <c r="D438" s="23"/>
      <c r="E438" s="18"/>
      <c r="F438" s="258">
        <f>SUM(S300:S350)</f>
        <v>0</v>
      </c>
      <c r="G438" s="163" t="s">
        <v>276</v>
      </c>
      <c r="H438" s="247">
        <v>0</v>
      </c>
      <c r="I438" s="240"/>
      <c r="J438" s="96"/>
      <c r="K438" s="95"/>
      <c r="L438" s="95">
        <f>F438*H438</f>
        <v>0</v>
      </c>
      <c r="M438" s="92">
        <f t="shared" si="69"/>
        <v>0</v>
      </c>
      <c r="N438" s="92"/>
      <c r="Q438" s="101"/>
      <c r="R438" s="101"/>
      <c r="S438" s="101"/>
      <c r="T438" s="101"/>
      <c r="U438" s="101"/>
      <c r="X438" s="575" t="s">
        <v>592</v>
      </c>
      <c r="Y438" s="576"/>
      <c r="Z438" s="124"/>
      <c r="AA438" s="578"/>
      <c r="AB438" s="578"/>
      <c r="AC438" s="577"/>
    </row>
    <row r="439" spans="1:29" x14ac:dyDescent="0.2">
      <c r="A439" s="12">
        <f>A438+1</f>
        <v>6203</v>
      </c>
      <c r="B439" s="9" t="s">
        <v>277</v>
      </c>
      <c r="C439" s="18"/>
      <c r="D439" s="23"/>
      <c r="E439" s="18"/>
      <c r="F439" s="257">
        <f>SUM(T300:T350)</f>
        <v>0</v>
      </c>
      <c r="G439" s="163" t="s">
        <v>276</v>
      </c>
      <c r="H439" s="247">
        <v>0</v>
      </c>
      <c r="I439" s="240"/>
      <c r="J439" s="96"/>
      <c r="K439" s="95">
        <f>F439*H439</f>
        <v>0</v>
      </c>
      <c r="L439" s="95"/>
      <c r="M439" s="92">
        <f t="shared" si="69"/>
        <v>0</v>
      </c>
      <c r="N439" s="92"/>
      <c r="Q439" s="101"/>
      <c r="R439" s="101"/>
      <c r="S439" s="101"/>
      <c r="T439" s="101"/>
      <c r="U439" s="101"/>
      <c r="X439" s="506" t="s">
        <v>593</v>
      </c>
      <c r="Y439" s="525"/>
      <c r="Z439" s="165"/>
      <c r="AA439" s="190"/>
      <c r="AB439" s="190"/>
      <c r="AC439" s="510"/>
    </row>
    <row r="440" spans="1:29" x14ac:dyDescent="0.2">
      <c r="A440" s="12">
        <f>A439+1</f>
        <v>6204</v>
      </c>
      <c r="B440" s="9" t="s">
        <v>197</v>
      </c>
      <c r="C440" s="18"/>
      <c r="D440" s="23"/>
      <c r="E440" s="18"/>
      <c r="F440" s="198">
        <v>0</v>
      </c>
      <c r="G440" s="163" t="s">
        <v>276</v>
      </c>
      <c r="H440" s="247">
        <v>0</v>
      </c>
      <c r="I440" s="240"/>
      <c r="J440" s="96"/>
      <c r="K440" s="95"/>
      <c r="L440" s="95">
        <f>F440*H440</f>
        <v>0</v>
      </c>
      <c r="M440" s="92">
        <f t="shared" si="69"/>
        <v>0</v>
      </c>
      <c r="N440" s="92"/>
      <c r="Q440" s="101"/>
      <c r="R440" s="101"/>
      <c r="S440" s="101"/>
      <c r="T440" s="101"/>
      <c r="U440" s="101"/>
      <c r="X440" s="498"/>
    </row>
    <row r="441" spans="1:29" x14ac:dyDescent="0.2">
      <c r="A441" s="12">
        <f>A440+1</f>
        <v>6205</v>
      </c>
      <c r="C441" s="18"/>
      <c r="D441" s="23"/>
      <c r="E441" s="18"/>
      <c r="F441" s="163"/>
      <c r="G441" s="163"/>
      <c r="H441" s="247"/>
      <c r="I441" s="240"/>
      <c r="J441" s="96"/>
      <c r="K441" s="95"/>
      <c r="L441" s="95"/>
      <c r="M441" s="92">
        <f t="shared" si="69"/>
        <v>0</v>
      </c>
      <c r="N441" s="92"/>
      <c r="Q441" s="101"/>
      <c r="R441" s="101"/>
      <c r="S441" s="101"/>
      <c r="T441" s="101"/>
      <c r="U441" s="101"/>
      <c r="X441" s="498"/>
    </row>
    <row r="442" spans="1:29" x14ac:dyDescent="0.2">
      <c r="C442" s="18"/>
      <c r="D442" s="23"/>
      <c r="E442" s="18"/>
      <c r="F442" s="163"/>
      <c r="G442" s="161"/>
      <c r="H442" s="246"/>
      <c r="I442" s="240"/>
      <c r="J442" s="245"/>
      <c r="K442" s="244"/>
      <c r="L442" s="244"/>
      <c r="M442" s="256"/>
      <c r="N442" s="256"/>
      <c r="Q442" s="101"/>
      <c r="R442" s="101"/>
      <c r="S442" s="101"/>
      <c r="T442" s="101"/>
      <c r="U442" s="101"/>
      <c r="X442" s="498"/>
    </row>
    <row r="443" spans="1:29" x14ac:dyDescent="0.2">
      <c r="A443" s="107"/>
      <c r="B443" s="106" t="s">
        <v>275</v>
      </c>
      <c r="C443" s="49"/>
      <c r="D443" s="82"/>
      <c r="E443" s="49"/>
      <c r="F443" s="130"/>
      <c r="G443" s="48"/>
      <c r="H443" s="105"/>
      <c r="I443" s="105" t="s">
        <v>79</v>
      </c>
      <c r="J443" s="243"/>
      <c r="K443" s="149">
        <f>SUM(K444:K449)</f>
        <v>0</v>
      </c>
      <c r="L443" s="149">
        <f>SUM(L444:L449)</f>
        <v>0</v>
      </c>
      <c r="M443" s="255">
        <f>SUM(M444:M449)</f>
        <v>0</v>
      </c>
      <c r="N443" s="255">
        <f>SUM(N444:N449)</f>
        <v>0</v>
      </c>
      <c r="O443" s="110"/>
      <c r="Q443" s="101"/>
      <c r="R443" s="101"/>
      <c r="S443" s="101"/>
      <c r="T443" s="101"/>
      <c r="U443" s="101"/>
      <c r="V443" s="187"/>
      <c r="W443" s="415"/>
      <c r="X443" s="498"/>
    </row>
    <row r="444" spans="1:29" x14ac:dyDescent="0.2">
      <c r="A444" s="12">
        <v>6300</v>
      </c>
      <c r="B444" s="9" t="s">
        <v>274</v>
      </c>
      <c r="C444" s="18"/>
      <c r="D444" s="23"/>
      <c r="E444" s="18"/>
      <c r="F444" s="163"/>
      <c r="G444" s="163"/>
      <c r="H444" s="247"/>
      <c r="I444" s="240"/>
      <c r="J444" s="96"/>
      <c r="K444" s="95"/>
      <c r="L444" s="254">
        <f>SUM(W112:W298)</f>
        <v>0</v>
      </c>
      <c r="M444" s="92">
        <f>K444+L444</f>
        <v>0</v>
      </c>
      <c r="N444" s="92"/>
      <c r="Q444" s="101"/>
      <c r="R444" s="101"/>
      <c r="S444" s="101"/>
      <c r="T444" s="101"/>
      <c r="U444" s="101"/>
      <c r="X444" s="589" t="s">
        <v>594</v>
      </c>
      <c r="Y444" s="260"/>
      <c r="Z444" s="260"/>
      <c r="AA444" s="260"/>
      <c r="AB444" s="190"/>
      <c r="AC444" s="510"/>
    </row>
    <row r="445" spans="1:29" x14ac:dyDescent="0.2">
      <c r="A445" s="12">
        <f>A444+1</f>
        <v>6301</v>
      </c>
      <c r="B445" s="9" t="s">
        <v>273</v>
      </c>
      <c r="C445" s="18"/>
      <c r="D445" s="23"/>
      <c r="E445" s="18"/>
      <c r="F445" s="163"/>
      <c r="G445" s="163"/>
      <c r="H445" s="247"/>
      <c r="I445" s="240"/>
      <c r="J445" s="96"/>
      <c r="K445" s="95"/>
      <c r="L445" s="253">
        <f>SUM(W300:W333)</f>
        <v>0</v>
      </c>
      <c r="M445" s="92">
        <f>K445+L445</f>
        <v>0</v>
      </c>
      <c r="N445" s="92"/>
      <c r="Q445" s="101"/>
      <c r="R445" s="101"/>
      <c r="S445" s="101"/>
      <c r="T445" s="101"/>
      <c r="U445" s="101"/>
      <c r="X445" s="590" t="s">
        <v>595</v>
      </c>
      <c r="Y445" s="591"/>
      <c r="Z445" s="591"/>
      <c r="AA445" s="591"/>
      <c r="AB445" s="527"/>
      <c r="AC445" s="242"/>
    </row>
    <row r="446" spans="1:29" x14ac:dyDescent="0.2">
      <c r="A446" s="12">
        <f>A445+1</f>
        <v>6302</v>
      </c>
      <c r="B446" s="9" t="s">
        <v>272</v>
      </c>
      <c r="C446" s="18"/>
      <c r="D446" s="23"/>
      <c r="E446" s="18"/>
      <c r="F446" s="198"/>
      <c r="G446" s="163"/>
      <c r="H446" s="247"/>
      <c r="I446" s="240"/>
      <c r="J446" s="96"/>
      <c r="K446" s="95"/>
      <c r="L446" s="252">
        <f>SUM(W335:W350)</f>
        <v>0</v>
      </c>
      <c r="M446" s="92">
        <f>K446+L446</f>
        <v>0</v>
      </c>
      <c r="N446" s="92"/>
      <c r="Q446" s="101"/>
      <c r="R446" s="101"/>
      <c r="S446" s="101"/>
      <c r="T446" s="101"/>
      <c r="U446" s="101"/>
      <c r="X446" s="592" t="s">
        <v>596</v>
      </c>
      <c r="Y446" s="593"/>
      <c r="Z446" s="593"/>
      <c r="AA446" s="593"/>
      <c r="AB446" s="578"/>
      <c r="AC446" s="577"/>
    </row>
    <row r="447" spans="1:29" x14ac:dyDescent="0.2">
      <c r="A447" s="12">
        <f>A446+1</f>
        <v>6303</v>
      </c>
      <c r="B447" s="9" t="s">
        <v>197</v>
      </c>
      <c r="C447" s="18"/>
      <c r="D447" s="23"/>
      <c r="E447" s="18"/>
      <c r="F447" s="198"/>
      <c r="G447" s="163"/>
      <c r="H447" s="247"/>
      <c r="I447" s="240"/>
      <c r="J447" s="96"/>
      <c r="K447" s="95"/>
      <c r="L447" s="95"/>
      <c r="M447" s="92">
        <f>K447+L447</f>
        <v>0</v>
      </c>
      <c r="N447" s="92"/>
      <c r="Q447" s="101"/>
      <c r="R447" s="101"/>
      <c r="S447" s="101"/>
      <c r="T447" s="101"/>
      <c r="U447" s="101"/>
      <c r="X447" s="594"/>
      <c r="Y447" s="276"/>
      <c r="Z447" s="276"/>
      <c r="AA447" s="276"/>
    </row>
    <row r="448" spans="1:29" x14ac:dyDescent="0.2">
      <c r="A448" s="12">
        <f>A447+1</f>
        <v>6304</v>
      </c>
      <c r="C448" s="18"/>
      <c r="D448" s="23"/>
      <c r="E448" s="18"/>
      <c r="F448" s="198"/>
      <c r="G448" s="163"/>
      <c r="H448" s="247"/>
      <c r="I448" s="240"/>
      <c r="J448" s="96"/>
      <c r="K448" s="95"/>
      <c r="L448" s="95"/>
      <c r="M448" s="92">
        <f>K448+L448</f>
        <v>0</v>
      </c>
      <c r="N448" s="92"/>
      <c r="Q448" s="101"/>
      <c r="R448" s="101"/>
      <c r="S448" s="101"/>
      <c r="T448" s="101"/>
      <c r="U448" s="101"/>
      <c r="X448" s="498"/>
    </row>
    <row r="449" spans="1:29" x14ac:dyDescent="0.2">
      <c r="C449" s="18"/>
      <c r="D449" s="23"/>
      <c r="E449" s="18"/>
      <c r="F449" s="163"/>
      <c r="G449" s="161"/>
      <c r="H449" s="246"/>
      <c r="I449" s="240"/>
      <c r="J449" s="240"/>
      <c r="K449" s="223"/>
      <c r="L449" s="223"/>
      <c r="M449" s="223"/>
      <c r="N449" s="223"/>
      <c r="Q449" s="101"/>
      <c r="R449" s="101"/>
      <c r="S449" s="101"/>
      <c r="T449" s="101"/>
      <c r="U449" s="101"/>
      <c r="X449" s="498"/>
    </row>
    <row r="450" spans="1:29" x14ac:dyDescent="0.2">
      <c r="A450" s="107"/>
      <c r="B450" s="106" t="s">
        <v>271</v>
      </c>
      <c r="C450" s="49"/>
      <c r="D450" s="82"/>
      <c r="E450" s="49"/>
      <c r="F450" s="130"/>
      <c r="G450" s="48"/>
      <c r="H450" s="105"/>
      <c r="I450" s="105" t="s">
        <v>79</v>
      </c>
      <c r="J450" s="243"/>
      <c r="K450" s="149">
        <f>SUM(K451:K467)</f>
        <v>0</v>
      </c>
      <c r="L450" s="149">
        <f>SUM(L451:L467)</f>
        <v>0</v>
      </c>
      <c r="M450" s="149">
        <f>SUM(M451:M467)</f>
        <v>0</v>
      </c>
      <c r="N450" s="222">
        <f>SUM(N451:N468)</f>
        <v>0</v>
      </c>
      <c r="Q450" s="101"/>
      <c r="R450" s="101"/>
      <c r="S450" s="101"/>
      <c r="T450" s="101"/>
      <c r="U450" s="101"/>
      <c r="V450" s="187"/>
      <c r="W450" s="415"/>
      <c r="X450" s="498"/>
    </row>
    <row r="451" spans="1:29" x14ac:dyDescent="0.2">
      <c r="A451" s="12">
        <v>6400</v>
      </c>
      <c r="B451" s="9" t="s">
        <v>72</v>
      </c>
      <c r="C451" s="18"/>
      <c r="D451" s="251" t="s">
        <v>257</v>
      </c>
      <c r="E451" s="18"/>
      <c r="F451" s="197">
        <f>$G$19+2</f>
        <v>2</v>
      </c>
      <c r="G451" s="163" t="s">
        <v>198</v>
      </c>
      <c r="H451" s="247">
        <v>0</v>
      </c>
      <c r="I451" s="9"/>
      <c r="J451" s="96"/>
      <c r="K451" s="95"/>
      <c r="L451" s="95">
        <f t="shared" ref="L451:L466" si="70">F451*H451</f>
        <v>0</v>
      </c>
      <c r="M451" s="92">
        <f t="shared" ref="M451:M466" si="71">K451+L451</f>
        <v>0</v>
      </c>
      <c r="N451" s="92"/>
      <c r="Q451" s="101"/>
      <c r="R451" s="101"/>
      <c r="S451" s="101"/>
      <c r="T451" s="101"/>
      <c r="U451" s="101"/>
      <c r="X451" s="506" t="s">
        <v>597</v>
      </c>
      <c r="Y451" s="525"/>
      <c r="Z451" s="510"/>
      <c r="AA451" s="190"/>
      <c r="AB451" s="190"/>
      <c r="AC451" s="510"/>
    </row>
    <row r="452" spans="1:29" x14ac:dyDescent="0.2">
      <c r="A452" s="12">
        <f t="shared" ref="A452:A466" si="72">A451+1</f>
        <v>6401</v>
      </c>
      <c r="B452" s="9" t="s">
        <v>58</v>
      </c>
      <c r="C452" s="18"/>
      <c r="D452" s="23" t="s">
        <v>257</v>
      </c>
      <c r="E452" s="18"/>
      <c r="F452" s="197">
        <f>$G$19+2</f>
        <v>2</v>
      </c>
      <c r="G452" s="163" t="s">
        <v>198</v>
      </c>
      <c r="H452" s="247">
        <v>0</v>
      </c>
      <c r="I452" s="9"/>
      <c r="J452" s="96"/>
      <c r="K452" s="95"/>
      <c r="L452" s="95">
        <f t="shared" si="70"/>
        <v>0</v>
      </c>
      <c r="M452" s="92">
        <f t="shared" si="71"/>
        <v>0</v>
      </c>
      <c r="N452" s="92"/>
      <c r="Q452" s="101"/>
      <c r="R452" s="101"/>
      <c r="S452" s="101"/>
      <c r="T452" s="101"/>
      <c r="U452" s="101"/>
      <c r="X452" s="595" t="s">
        <v>598</v>
      </c>
    </row>
    <row r="453" spans="1:29" x14ac:dyDescent="0.2">
      <c r="A453" s="12">
        <f t="shared" si="72"/>
        <v>6402</v>
      </c>
      <c r="B453" s="9" t="s">
        <v>270</v>
      </c>
      <c r="C453" s="18"/>
      <c r="D453" s="23" t="s">
        <v>257</v>
      </c>
      <c r="E453" s="18"/>
      <c r="F453" s="197">
        <f>$G$19+4</f>
        <v>4</v>
      </c>
      <c r="G453" s="163" t="s">
        <v>198</v>
      </c>
      <c r="H453" s="247">
        <v>0</v>
      </c>
      <c r="I453" s="9"/>
      <c r="J453" s="96"/>
      <c r="K453" s="95"/>
      <c r="L453" s="95">
        <f t="shared" si="70"/>
        <v>0</v>
      </c>
      <c r="M453" s="92">
        <f t="shared" si="71"/>
        <v>0</v>
      </c>
      <c r="N453" s="92"/>
      <c r="Q453" s="101"/>
      <c r="R453" s="101"/>
      <c r="S453" s="101"/>
      <c r="T453" s="101"/>
      <c r="U453" s="101"/>
      <c r="X453" s="498"/>
    </row>
    <row r="454" spans="1:29" x14ac:dyDescent="0.2">
      <c r="A454" s="12">
        <f t="shared" si="72"/>
        <v>6403</v>
      </c>
      <c r="B454" s="9" t="s">
        <v>269</v>
      </c>
      <c r="C454" s="18"/>
      <c r="D454" s="23" t="s">
        <v>257</v>
      </c>
      <c r="E454" s="18"/>
      <c r="F454" s="197">
        <f>$G$19+1</f>
        <v>1</v>
      </c>
      <c r="G454" s="163" t="s">
        <v>198</v>
      </c>
      <c r="H454" s="247">
        <v>0</v>
      </c>
      <c r="I454" s="9"/>
      <c r="J454" s="96"/>
      <c r="K454" s="95"/>
      <c r="L454" s="95">
        <f t="shared" si="70"/>
        <v>0</v>
      </c>
      <c r="M454" s="92">
        <f t="shared" si="71"/>
        <v>0</v>
      </c>
      <c r="N454" s="92"/>
      <c r="Q454" s="101"/>
      <c r="R454" s="101"/>
      <c r="S454" s="101"/>
      <c r="T454" s="101"/>
      <c r="U454" s="101"/>
      <c r="X454" s="575" t="s">
        <v>599</v>
      </c>
      <c r="Y454" s="576"/>
    </row>
    <row r="455" spans="1:29" x14ac:dyDescent="0.2">
      <c r="A455" s="12">
        <f t="shared" si="72"/>
        <v>6404</v>
      </c>
      <c r="B455" s="9" t="s">
        <v>268</v>
      </c>
      <c r="C455" s="18"/>
      <c r="D455" s="23" t="s">
        <v>259</v>
      </c>
      <c r="E455" s="18"/>
      <c r="F455" s="197">
        <f>$G$19+1</f>
        <v>1</v>
      </c>
      <c r="G455" s="163" t="s">
        <v>198</v>
      </c>
      <c r="H455" s="247">
        <v>0</v>
      </c>
      <c r="I455" s="9"/>
      <c r="J455" s="96"/>
      <c r="K455" s="95"/>
      <c r="L455" s="95">
        <f t="shared" si="70"/>
        <v>0</v>
      </c>
      <c r="M455" s="92">
        <f t="shared" si="71"/>
        <v>0</v>
      </c>
      <c r="N455" s="92"/>
      <c r="Q455" s="101"/>
      <c r="R455" s="101"/>
      <c r="S455" s="101"/>
      <c r="T455" s="101"/>
      <c r="U455" s="101"/>
      <c r="X455" s="498"/>
    </row>
    <row r="456" spans="1:29" x14ac:dyDescent="0.2">
      <c r="A456" s="12">
        <f t="shared" si="72"/>
        <v>6405</v>
      </c>
      <c r="B456" s="9" t="s">
        <v>267</v>
      </c>
      <c r="C456" s="18"/>
      <c r="D456" s="23" t="s">
        <v>259</v>
      </c>
      <c r="E456" s="18"/>
      <c r="F456" s="197">
        <f>$G$19+0.4</f>
        <v>0.4</v>
      </c>
      <c r="G456" s="163" t="s">
        <v>198</v>
      </c>
      <c r="H456" s="247">
        <v>0</v>
      </c>
      <c r="I456" s="9"/>
      <c r="J456" s="96"/>
      <c r="K456" s="95"/>
      <c r="L456" s="95">
        <f t="shared" si="70"/>
        <v>0</v>
      </c>
      <c r="M456" s="92">
        <f t="shared" si="71"/>
        <v>0</v>
      </c>
      <c r="N456" s="92"/>
      <c r="Q456" s="101"/>
      <c r="R456" s="101"/>
      <c r="S456" s="101"/>
      <c r="T456" s="101"/>
      <c r="U456" s="101"/>
      <c r="X456" s="498"/>
    </row>
    <row r="457" spans="1:29" x14ac:dyDescent="0.2">
      <c r="A457" s="12">
        <f t="shared" si="72"/>
        <v>6406</v>
      </c>
      <c r="B457" s="9" t="s">
        <v>266</v>
      </c>
      <c r="C457" s="18"/>
      <c r="D457" s="23" t="s">
        <v>259</v>
      </c>
      <c r="E457" s="18"/>
      <c r="F457" s="197">
        <f>$G$19+0.2</f>
        <v>0.2</v>
      </c>
      <c r="G457" s="163" t="s">
        <v>198</v>
      </c>
      <c r="H457" s="247">
        <v>0</v>
      </c>
      <c r="I457" s="9"/>
      <c r="J457" s="96"/>
      <c r="K457" s="95"/>
      <c r="L457" s="95">
        <f t="shared" si="70"/>
        <v>0</v>
      </c>
      <c r="M457" s="92">
        <f t="shared" si="71"/>
        <v>0</v>
      </c>
      <c r="N457" s="92"/>
      <c r="Q457" s="101"/>
      <c r="R457" s="101"/>
      <c r="S457" s="101"/>
      <c r="T457" s="101"/>
      <c r="U457" s="101"/>
      <c r="X457" s="498"/>
    </row>
    <row r="458" spans="1:29" x14ac:dyDescent="0.2">
      <c r="A458" s="12">
        <f t="shared" si="72"/>
        <v>6407</v>
      </c>
      <c r="B458" s="9" t="s">
        <v>265</v>
      </c>
      <c r="C458" s="18"/>
      <c r="D458" s="23" t="s">
        <v>259</v>
      </c>
      <c r="E458" s="18"/>
      <c r="F458" s="197">
        <f>$G$19+0.2</f>
        <v>0.2</v>
      </c>
      <c r="G458" s="163" t="s">
        <v>198</v>
      </c>
      <c r="H458" s="247">
        <v>0</v>
      </c>
      <c r="I458" s="9"/>
      <c r="J458" s="96"/>
      <c r="K458" s="95"/>
      <c r="L458" s="95">
        <f t="shared" si="70"/>
        <v>0</v>
      </c>
      <c r="M458" s="92">
        <f t="shared" si="71"/>
        <v>0</v>
      </c>
      <c r="N458" s="92"/>
      <c r="Q458" s="101"/>
      <c r="R458" s="101"/>
      <c r="S458" s="101"/>
      <c r="T458" s="101"/>
      <c r="U458" s="101"/>
      <c r="X458" s="498"/>
    </row>
    <row r="459" spans="1:29" x14ac:dyDescent="0.2">
      <c r="A459" s="12">
        <f t="shared" si="72"/>
        <v>6408</v>
      </c>
      <c r="B459" s="9" t="s">
        <v>264</v>
      </c>
      <c r="C459" s="18"/>
      <c r="D459" s="23" t="s">
        <v>259</v>
      </c>
      <c r="E459" s="18"/>
      <c r="F459" s="197">
        <f>$G$19+0.2</f>
        <v>0.2</v>
      </c>
      <c r="G459" s="163" t="s">
        <v>198</v>
      </c>
      <c r="H459" s="247">
        <v>0</v>
      </c>
      <c r="I459" s="9"/>
      <c r="J459" s="96"/>
      <c r="K459" s="95"/>
      <c r="L459" s="95">
        <f t="shared" si="70"/>
        <v>0</v>
      </c>
      <c r="M459" s="92">
        <f t="shared" si="71"/>
        <v>0</v>
      </c>
      <c r="N459" s="92"/>
      <c r="Q459" s="101"/>
      <c r="R459" s="101"/>
      <c r="S459" s="101"/>
      <c r="T459" s="101"/>
      <c r="U459" s="101"/>
      <c r="X459" s="498"/>
    </row>
    <row r="460" spans="1:29" x14ac:dyDescent="0.2">
      <c r="A460" s="12">
        <f t="shared" si="72"/>
        <v>6409</v>
      </c>
      <c r="B460" s="9" t="s">
        <v>263</v>
      </c>
      <c r="C460" s="18"/>
      <c r="D460" s="23" t="s">
        <v>257</v>
      </c>
      <c r="E460" s="18"/>
      <c r="F460" s="197">
        <f>$G$19+0.2</f>
        <v>0.2</v>
      </c>
      <c r="G460" s="163" t="s">
        <v>198</v>
      </c>
      <c r="H460" s="247">
        <v>0</v>
      </c>
      <c r="I460" s="9"/>
      <c r="J460" s="96"/>
      <c r="K460" s="95"/>
      <c r="L460" s="95">
        <f t="shared" si="70"/>
        <v>0</v>
      </c>
      <c r="M460" s="92">
        <f t="shared" si="71"/>
        <v>0</v>
      </c>
      <c r="N460" s="92"/>
      <c r="Q460" s="101"/>
      <c r="R460" s="101"/>
      <c r="S460" s="101"/>
      <c r="T460" s="101"/>
      <c r="U460" s="101"/>
      <c r="X460" s="498"/>
    </row>
    <row r="461" spans="1:29" x14ac:dyDescent="0.2">
      <c r="A461" s="12">
        <f t="shared" si="72"/>
        <v>6410</v>
      </c>
      <c r="B461" s="9" t="s">
        <v>262</v>
      </c>
      <c r="C461" s="18"/>
      <c r="D461" s="23" t="s">
        <v>259</v>
      </c>
      <c r="E461" s="18"/>
      <c r="F461" s="197">
        <f>$G$19+4</f>
        <v>4</v>
      </c>
      <c r="G461" s="163" t="s">
        <v>198</v>
      </c>
      <c r="H461" s="247">
        <v>0</v>
      </c>
      <c r="I461" s="9"/>
      <c r="J461" s="96"/>
      <c r="K461" s="95"/>
      <c r="L461" s="95">
        <f t="shared" si="70"/>
        <v>0</v>
      </c>
      <c r="M461" s="92">
        <f t="shared" si="71"/>
        <v>0</v>
      </c>
      <c r="N461" s="92"/>
      <c r="Q461" s="101"/>
      <c r="R461" s="101"/>
      <c r="S461" s="101"/>
      <c r="T461" s="101"/>
      <c r="U461" s="101"/>
      <c r="X461" s="498"/>
    </row>
    <row r="462" spans="1:29" x14ac:dyDescent="0.2">
      <c r="A462" s="12">
        <f t="shared" si="72"/>
        <v>6411</v>
      </c>
      <c r="B462" s="9" t="s">
        <v>261</v>
      </c>
      <c r="C462" s="18"/>
      <c r="D462" s="23" t="s">
        <v>257</v>
      </c>
      <c r="E462" s="23"/>
      <c r="F462" s="197">
        <f>$G$19+4</f>
        <v>4</v>
      </c>
      <c r="G462" s="163" t="s">
        <v>198</v>
      </c>
      <c r="H462" s="247">
        <v>0</v>
      </c>
      <c r="I462" s="9"/>
      <c r="J462" s="96"/>
      <c r="K462" s="95"/>
      <c r="L462" s="95">
        <f t="shared" si="70"/>
        <v>0</v>
      </c>
      <c r="M462" s="92">
        <f t="shared" si="71"/>
        <v>0</v>
      </c>
      <c r="N462" s="92"/>
      <c r="Q462" s="101"/>
      <c r="R462" s="101"/>
      <c r="S462" s="101"/>
      <c r="T462" s="101"/>
      <c r="U462" s="101"/>
      <c r="X462" s="498"/>
    </row>
    <row r="463" spans="1:29" x14ac:dyDescent="0.2">
      <c r="A463" s="12">
        <f t="shared" si="72"/>
        <v>6412</v>
      </c>
      <c r="B463" s="9" t="s">
        <v>260</v>
      </c>
      <c r="C463" s="18"/>
      <c r="D463" s="23" t="s">
        <v>259</v>
      </c>
      <c r="E463" s="18"/>
      <c r="F463" s="197">
        <f>$G$19+1</f>
        <v>1</v>
      </c>
      <c r="G463" s="163" t="s">
        <v>198</v>
      </c>
      <c r="H463" s="247">
        <v>0</v>
      </c>
      <c r="I463" s="9"/>
      <c r="J463" s="96"/>
      <c r="K463" s="95"/>
      <c r="L463" s="95">
        <f t="shared" si="70"/>
        <v>0</v>
      </c>
      <c r="M463" s="92">
        <f t="shared" si="71"/>
        <v>0</v>
      </c>
      <c r="N463" s="92"/>
      <c r="Q463" s="101"/>
      <c r="R463" s="101"/>
      <c r="S463" s="101"/>
      <c r="T463" s="101"/>
      <c r="U463" s="101"/>
      <c r="X463" s="498"/>
    </row>
    <row r="464" spans="1:29" x14ac:dyDescent="0.2">
      <c r="A464" s="12">
        <f t="shared" si="72"/>
        <v>6413</v>
      </c>
      <c r="B464" s="9" t="s">
        <v>258</v>
      </c>
      <c r="C464" s="18"/>
      <c r="D464" s="23" t="s">
        <v>257</v>
      </c>
      <c r="E464" s="18"/>
      <c r="F464" s="197">
        <f>$G$19+2</f>
        <v>2</v>
      </c>
      <c r="G464" s="163" t="s">
        <v>198</v>
      </c>
      <c r="H464" s="247">
        <v>0</v>
      </c>
      <c r="I464" s="9"/>
      <c r="J464" s="96"/>
      <c r="K464" s="95"/>
      <c r="L464" s="95">
        <f t="shared" si="70"/>
        <v>0</v>
      </c>
      <c r="M464" s="92">
        <f t="shared" si="71"/>
        <v>0</v>
      </c>
      <c r="N464" s="92"/>
      <c r="Q464" s="101"/>
      <c r="R464" s="101"/>
      <c r="S464" s="101"/>
      <c r="T464" s="101"/>
      <c r="U464" s="101"/>
      <c r="X464" s="498"/>
    </row>
    <row r="465" spans="1:29" x14ac:dyDescent="0.2">
      <c r="A465" s="12">
        <f t="shared" si="72"/>
        <v>6414</v>
      </c>
      <c r="C465" s="9"/>
      <c r="D465" s="23"/>
      <c r="E465" s="97"/>
      <c r="F465" s="8"/>
      <c r="G465" s="163" t="s">
        <v>198</v>
      </c>
      <c r="H465" s="247">
        <v>0</v>
      </c>
      <c r="I465" s="9"/>
      <c r="J465" s="96"/>
      <c r="K465" s="95"/>
      <c r="L465" s="95">
        <f t="shared" si="70"/>
        <v>0</v>
      </c>
      <c r="M465" s="92">
        <f t="shared" si="71"/>
        <v>0</v>
      </c>
      <c r="N465" s="92"/>
      <c r="Q465" s="101"/>
      <c r="R465" s="101"/>
      <c r="S465" s="101"/>
      <c r="T465" s="101"/>
      <c r="U465" s="101"/>
      <c r="X465" s="498"/>
    </row>
    <row r="466" spans="1:29" x14ac:dyDescent="0.2">
      <c r="A466" s="12">
        <f t="shared" si="72"/>
        <v>6415</v>
      </c>
      <c r="B466" s="9" t="s">
        <v>256</v>
      </c>
      <c r="C466" s="18"/>
      <c r="D466" s="23"/>
      <c r="E466" s="18"/>
      <c r="F466" s="250">
        <f>SUM(F451:F465)</f>
        <v>22.199999999999996</v>
      </c>
      <c r="G466" s="163" t="s">
        <v>198</v>
      </c>
      <c r="H466" s="247">
        <v>0</v>
      </c>
      <c r="I466" s="9"/>
      <c r="J466" s="96"/>
      <c r="K466" s="95"/>
      <c r="L466" s="95">
        <f t="shared" si="70"/>
        <v>0</v>
      </c>
      <c r="M466" s="92">
        <f t="shared" si="71"/>
        <v>0</v>
      </c>
      <c r="N466" s="92"/>
      <c r="Q466" s="101"/>
      <c r="R466" s="101"/>
      <c r="S466" s="101"/>
      <c r="T466" s="101"/>
      <c r="U466" s="101"/>
      <c r="X466" s="641" t="s">
        <v>600</v>
      </c>
      <c r="Y466" s="638"/>
      <c r="Z466" s="638"/>
      <c r="AA466" s="638"/>
      <c r="AB466" s="638"/>
      <c r="AC466" s="638"/>
    </row>
    <row r="467" spans="1:29" x14ac:dyDescent="0.2">
      <c r="C467" s="18"/>
      <c r="D467" s="23"/>
      <c r="E467" s="18"/>
      <c r="F467" s="163"/>
      <c r="G467" s="161"/>
      <c r="H467" s="246"/>
      <c r="I467" s="240"/>
      <c r="J467" s="240"/>
      <c r="K467" s="249"/>
      <c r="L467" s="249"/>
      <c r="M467" s="249"/>
      <c r="N467" s="95"/>
      <c r="Q467" s="101"/>
      <c r="R467" s="101"/>
      <c r="S467" s="101"/>
      <c r="T467" s="101"/>
      <c r="U467" s="101"/>
      <c r="X467" s="639"/>
      <c r="Y467" s="638"/>
      <c r="Z467" s="638"/>
      <c r="AA467" s="638"/>
      <c r="AB467" s="638"/>
      <c r="AC467" s="638"/>
    </row>
    <row r="468" spans="1:29" x14ac:dyDescent="0.2">
      <c r="C468" s="18"/>
      <c r="D468" s="23"/>
      <c r="E468" s="18"/>
      <c r="F468" s="163"/>
      <c r="G468" s="161"/>
      <c r="H468" s="246"/>
      <c r="I468" s="240"/>
      <c r="J468" s="240"/>
      <c r="K468" s="223"/>
      <c r="L468" s="223"/>
      <c r="M468" s="223"/>
      <c r="N468" s="223"/>
      <c r="Q468" s="101"/>
      <c r="R468" s="101"/>
      <c r="S468" s="101"/>
      <c r="T468" s="101"/>
      <c r="U468" s="101"/>
      <c r="X468" s="580"/>
      <c r="Y468" s="579"/>
      <c r="Z468" s="579"/>
      <c r="AA468" s="579"/>
      <c r="AB468" s="579"/>
      <c r="AC468" s="579"/>
    </row>
    <row r="469" spans="1:29" x14ac:dyDescent="0.2">
      <c r="A469" s="12" t="s">
        <v>255</v>
      </c>
      <c r="B469" s="106" t="s">
        <v>254</v>
      </c>
      <c r="C469" s="49"/>
      <c r="D469" s="82"/>
      <c r="E469" s="49"/>
      <c r="F469" s="130"/>
      <c r="G469" s="48"/>
      <c r="H469" s="105"/>
      <c r="I469" s="105" t="s">
        <v>79</v>
      </c>
      <c r="J469" s="243"/>
      <c r="K469" s="149">
        <f>SUM(K470:K477)</f>
        <v>0</v>
      </c>
      <c r="L469" s="149">
        <f>SUM(L470:L477)</f>
        <v>0</v>
      </c>
      <c r="M469" s="149">
        <f>SUM(M470:M477)</f>
        <v>0</v>
      </c>
      <c r="N469" s="222">
        <f>SUM(N470:N477)</f>
        <v>0</v>
      </c>
      <c r="Q469" s="101"/>
      <c r="R469" s="101"/>
      <c r="S469" s="101"/>
      <c r="T469" s="101"/>
      <c r="U469" s="101"/>
      <c r="V469" s="187"/>
      <c r="W469" s="415"/>
      <c r="X469" s="498"/>
    </row>
    <row r="470" spans="1:29" x14ac:dyDescent="0.2">
      <c r="A470" s="12">
        <v>6500</v>
      </c>
      <c r="B470" s="9" t="s">
        <v>253</v>
      </c>
      <c r="C470" s="2"/>
      <c r="D470" s="156"/>
      <c r="E470" s="2"/>
      <c r="F470" s="163" t="s">
        <v>252</v>
      </c>
      <c r="G470" s="161">
        <v>0</v>
      </c>
      <c r="H470" s="247">
        <v>0.55000000000000004</v>
      </c>
      <c r="I470" s="248"/>
      <c r="J470" s="96"/>
      <c r="K470" s="95"/>
      <c r="L470" s="95">
        <f>G470*H470</f>
        <v>0</v>
      </c>
      <c r="M470" s="92">
        <f t="shared" ref="M470:M476" si="73">K470+L470</f>
        <v>0</v>
      </c>
      <c r="N470" s="92"/>
      <c r="Q470" s="101"/>
      <c r="R470" s="101"/>
      <c r="S470" s="101"/>
      <c r="T470" s="101"/>
      <c r="U470" s="101"/>
      <c r="V470" s="187"/>
      <c r="W470" s="415"/>
      <c r="X470" s="498"/>
    </row>
    <row r="471" spans="1:29" x14ac:dyDescent="0.2">
      <c r="A471" s="12">
        <f t="shared" ref="A471:A476" si="74">A470+1</f>
        <v>6501</v>
      </c>
      <c r="B471" s="9" t="s">
        <v>251</v>
      </c>
      <c r="C471" s="2"/>
      <c r="D471" s="156"/>
      <c r="E471" s="2"/>
      <c r="F471" s="163"/>
      <c r="G471" s="161"/>
      <c r="H471" s="246"/>
      <c r="I471" s="240"/>
      <c r="J471" s="96"/>
      <c r="K471" s="95"/>
      <c r="L471" s="95"/>
      <c r="M471" s="92">
        <f t="shared" si="73"/>
        <v>0</v>
      </c>
      <c r="N471" s="92"/>
      <c r="Q471" s="101"/>
      <c r="R471" s="101"/>
      <c r="S471" s="101"/>
      <c r="T471" s="101"/>
      <c r="U471" s="101"/>
      <c r="X471" s="498"/>
    </row>
    <row r="472" spans="1:29" x14ac:dyDescent="0.2">
      <c r="A472" s="12">
        <f t="shared" si="74"/>
        <v>6502</v>
      </c>
      <c r="B472" s="9" t="s">
        <v>250</v>
      </c>
      <c r="C472" s="2"/>
      <c r="D472" s="156"/>
      <c r="E472" s="2"/>
      <c r="F472" s="163">
        <f>$G$20</f>
        <v>0</v>
      </c>
      <c r="G472" s="163" t="s">
        <v>130</v>
      </c>
      <c r="H472" s="247">
        <v>0</v>
      </c>
      <c r="I472" s="240"/>
      <c r="J472" s="96"/>
      <c r="K472" s="95"/>
      <c r="L472" s="95">
        <f>F472*H472</f>
        <v>0</v>
      </c>
      <c r="M472" s="92">
        <f t="shared" si="73"/>
        <v>0</v>
      </c>
      <c r="N472" s="92"/>
      <c r="Q472" s="101"/>
      <c r="R472" s="101"/>
      <c r="S472" s="101"/>
      <c r="T472" s="101"/>
      <c r="U472" s="101"/>
      <c r="X472" s="498"/>
    </row>
    <row r="473" spans="1:29" x14ac:dyDescent="0.2">
      <c r="A473" s="12">
        <f t="shared" si="74"/>
        <v>6503</v>
      </c>
      <c r="B473" s="9" t="s">
        <v>249</v>
      </c>
      <c r="C473" s="2"/>
      <c r="D473" s="156"/>
      <c r="E473" s="2"/>
      <c r="F473" s="163">
        <v>0</v>
      </c>
      <c r="G473" s="163" t="s">
        <v>98</v>
      </c>
      <c r="H473" s="247">
        <v>0</v>
      </c>
      <c r="I473" s="240"/>
      <c r="J473" s="96"/>
      <c r="K473" s="95">
        <f>F473*H473</f>
        <v>0</v>
      </c>
      <c r="L473" s="95"/>
      <c r="M473" s="92">
        <f t="shared" si="73"/>
        <v>0</v>
      </c>
      <c r="N473" s="92"/>
      <c r="Q473" s="101"/>
      <c r="R473" s="101"/>
      <c r="S473" s="101"/>
      <c r="T473" s="101"/>
      <c r="U473" s="101"/>
      <c r="X473" s="498"/>
    </row>
    <row r="474" spans="1:29" x14ac:dyDescent="0.2">
      <c r="A474" s="12">
        <f t="shared" si="74"/>
        <v>6504</v>
      </c>
      <c r="B474" s="9" t="s">
        <v>248</v>
      </c>
      <c r="C474" s="2"/>
      <c r="D474" s="156"/>
      <c r="E474" s="2"/>
      <c r="F474" s="163"/>
      <c r="G474" s="161"/>
      <c r="H474" s="246"/>
      <c r="I474" s="240"/>
      <c r="J474" s="96"/>
      <c r="K474" s="95"/>
      <c r="L474" s="95"/>
      <c r="M474" s="92">
        <f t="shared" si="73"/>
        <v>0</v>
      </c>
      <c r="N474" s="92"/>
      <c r="Q474" s="101"/>
      <c r="R474" s="101"/>
      <c r="S474" s="101"/>
      <c r="T474" s="101"/>
      <c r="U474" s="101"/>
      <c r="X474" s="498"/>
    </row>
    <row r="475" spans="1:29" x14ac:dyDescent="0.2">
      <c r="A475" s="12">
        <f t="shared" si="74"/>
        <v>6505</v>
      </c>
      <c r="B475" s="9" t="s">
        <v>247</v>
      </c>
      <c r="C475" s="2"/>
      <c r="D475" s="156"/>
      <c r="E475" s="2"/>
      <c r="F475" s="163"/>
      <c r="G475" s="161"/>
      <c r="H475" s="246"/>
      <c r="I475" s="240"/>
      <c r="J475" s="96"/>
      <c r="K475" s="95"/>
      <c r="L475" s="95"/>
      <c r="M475" s="92">
        <f t="shared" si="73"/>
        <v>0</v>
      </c>
      <c r="N475" s="92"/>
      <c r="Q475" s="101"/>
      <c r="R475" s="101"/>
      <c r="S475" s="101"/>
      <c r="T475" s="101"/>
      <c r="U475" s="101"/>
      <c r="X475" s="498"/>
    </row>
    <row r="476" spans="1:29" x14ac:dyDescent="0.2">
      <c r="A476" s="12">
        <f t="shared" si="74"/>
        <v>6506</v>
      </c>
      <c r="C476" s="2"/>
      <c r="D476" s="156"/>
      <c r="E476" s="2"/>
      <c r="F476" s="163"/>
      <c r="G476" s="161"/>
      <c r="H476" s="246"/>
      <c r="I476" s="240"/>
      <c r="J476" s="96"/>
      <c r="K476" s="95"/>
      <c r="L476" s="95"/>
      <c r="M476" s="92">
        <f t="shared" si="73"/>
        <v>0</v>
      </c>
      <c r="N476" s="92"/>
      <c r="Q476" s="101"/>
      <c r="R476" s="101"/>
      <c r="S476" s="101"/>
      <c r="T476" s="101"/>
      <c r="U476" s="101"/>
      <c r="X476" s="498"/>
    </row>
    <row r="477" spans="1:29" x14ac:dyDescent="0.2">
      <c r="C477" s="2"/>
      <c r="D477" s="156"/>
      <c r="E477" s="2"/>
      <c r="F477" s="163"/>
      <c r="G477" s="161"/>
      <c r="H477" s="246"/>
      <c r="I477" s="240"/>
      <c r="J477" s="245"/>
      <c r="K477" s="244"/>
      <c r="L477" s="244"/>
      <c r="M477" s="92"/>
      <c r="N477" s="92"/>
      <c r="Q477" s="101"/>
      <c r="R477" s="101"/>
      <c r="S477" s="101"/>
      <c r="T477" s="101"/>
      <c r="U477" s="101"/>
      <c r="X477" s="498"/>
    </row>
    <row r="478" spans="1:29" x14ac:dyDescent="0.2">
      <c r="B478" s="106" t="s">
        <v>246</v>
      </c>
      <c r="C478" s="49"/>
      <c r="D478" s="82"/>
      <c r="E478" s="49"/>
      <c r="F478" s="130"/>
      <c r="G478" s="48"/>
      <c r="H478" s="105"/>
      <c r="I478" s="105" t="s">
        <v>79</v>
      </c>
      <c r="J478" s="243"/>
      <c r="K478" s="149">
        <f>SUM(K479:K486)</f>
        <v>0</v>
      </c>
      <c r="L478" s="149">
        <f>SUM(L479:L486)</f>
        <v>0</v>
      </c>
      <c r="M478" s="149">
        <f>SUM(M479:M486)</f>
        <v>0</v>
      </c>
      <c r="N478" s="222">
        <f>SUM(N479:N486)</f>
        <v>0</v>
      </c>
      <c r="Q478" s="101"/>
      <c r="R478" s="101"/>
      <c r="S478" s="101"/>
      <c r="T478" s="101"/>
      <c r="U478" s="101"/>
      <c r="V478" s="187"/>
      <c r="W478" s="415"/>
      <c r="X478" s="498"/>
    </row>
    <row r="479" spans="1:29" x14ac:dyDescent="0.2">
      <c r="A479" s="12">
        <v>6600</v>
      </c>
      <c r="B479" s="9" t="s">
        <v>245</v>
      </c>
      <c r="C479" s="18"/>
      <c r="D479" s="23"/>
      <c r="E479" s="9"/>
      <c r="F479" s="194">
        <f>$G$19</f>
        <v>0</v>
      </c>
      <c r="G479" s="163" t="s">
        <v>198</v>
      </c>
      <c r="H479" s="241">
        <v>0</v>
      </c>
      <c r="I479" s="240"/>
      <c r="J479" s="96"/>
      <c r="K479" s="95"/>
      <c r="L479" s="95">
        <f t="shared" ref="L479:L484" si="75">F479*H479</f>
        <v>0</v>
      </c>
      <c r="M479" s="92">
        <f t="shared" ref="M479:M485" si="76">K479+L479</f>
        <v>0</v>
      </c>
      <c r="N479" s="92"/>
      <c r="Q479" s="101"/>
      <c r="R479" s="101"/>
      <c r="S479" s="101"/>
      <c r="T479" s="101"/>
      <c r="U479" s="101"/>
      <c r="X479" s="506" t="s">
        <v>597</v>
      </c>
      <c r="Y479" s="525"/>
      <c r="Z479" s="510"/>
      <c r="AA479" s="190"/>
      <c r="AB479" s="190"/>
      <c r="AC479" s="510"/>
    </row>
    <row r="480" spans="1:29" x14ac:dyDescent="0.2">
      <c r="A480" s="12">
        <f t="shared" ref="A480:A485" si="77">A479+1</f>
        <v>6601</v>
      </c>
      <c r="B480" s="9" t="s">
        <v>244</v>
      </c>
      <c r="C480" s="18"/>
      <c r="D480" s="23"/>
      <c r="E480" s="9"/>
      <c r="F480" s="194">
        <f>$G$19</f>
        <v>0</v>
      </c>
      <c r="G480" s="163" t="s">
        <v>198</v>
      </c>
      <c r="H480" s="241">
        <v>0</v>
      </c>
      <c r="I480" s="240"/>
      <c r="J480" s="96"/>
      <c r="K480" s="95"/>
      <c r="L480" s="95">
        <f t="shared" si="75"/>
        <v>0</v>
      </c>
      <c r="M480" s="92">
        <f t="shared" si="76"/>
        <v>0</v>
      </c>
      <c r="N480" s="92"/>
      <c r="Q480" s="101"/>
      <c r="R480" s="101"/>
      <c r="S480" s="101"/>
      <c r="T480" s="101"/>
      <c r="U480" s="101"/>
      <c r="X480" s="498"/>
    </row>
    <row r="481" spans="1:29" x14ac:dyDescent="0.2">
      <c r="A481" s="12">
        <f t="shared" si="77"/>
        <v>6602</v>
      </c>
      <c r="B481" s="9" t="s">
        <v>243</v>
      </c>
      <c r="C481" s="18"/>
      <c r="D481" s="23"/>
      <c r="E481" s="9"/>
      <c r="F481" s="194">
        <f>$G$19</f>
        <v>0</v>
      </c>
      <c r="G481" s="163" t="s">
        <v>198</v>
      </c>
      <c r="H481" s="241">
        <v>0</v>
      </c>
      <c r="I481" s="240"/>
      <c r="J481" s="96"/>
      <c r="K481" s="95"/>
      <c r="L481" s="95">
        <f t="shared" si="75"/>
        <v>0</v>
      </c>
      <c r="M481" s="92">
        <f t="shared" si="76"/>
        <v>0</v>
      </c>
      <c r="N481" s="92"/>
      <c r="Q481" s="101"/>
      <c r="R481" s="101"/>
      <c r="S481" s="101"/>
      <c r="T481" s="101"/>
      <c r="U481" s="101"/>
      <c r="X481" s="498"/>
    </row>
    <row r="482" spans="1:29" x14ac:dyDescent="0.2">
      <c r="A482" s="12">
        <f t="shared" si="77"/>
        <v>6603</v>
      </c>
      <c r="B482" s="9" t="s">
        <v>242</v>
      </c>
      <c r="C482" s="18"/>
      <c r="D482" s="23"/>
      <c r="E482" s="9"/>
      <c r="F482" s="194">
        <f>$G$19</f>
        <v>0</v>
      </c>
      <c r="G482" s="163" t="s">
        <v>198</v>
      </c>
      <c r="H482" s="241">
        <v>0</v>
      </c>
      <c r="I482" s="240"/>
      <c r="J482" s="96"/>
      <c r="K482" s="95"/>
      <c r="L482" s="95">
        <f t="shared" si="75"/>
        <v>0</v>
      </c>
      <c r="M482" s="92">
        <f t="shared" si="76"/>
        <v>0</v>
      </c>
      <c r="N482" s="92"/>
      <c r="Q482" s="101"/>
      <c r="R482" s="101"/>
      <c r="S482" s="101"/>
      <c r="T482" s="101"/>
      <c r="U482" s="101"/>
      <c r="X482" s="498"/>
    </row>
    <row r="483" spans="1:29" x14ac:dyDescent="0.2">
      <c r="A483" s="12">
        <f t="shared" si="77"/>
        <v>6604</v>
      </c>
      <c r="B483" s="242" t="s">
        <v>241</v>
      </c>
      <c r="C483" s="18"/>
      <c r="D483" s="23"/>
      <c r="E483" s="24"/>
      <c r="F483" s="194">
        <f>$G$19+3</f>
        <v>3</v>
      </c>
      <c r="G483" s="163" t="s">
        <v>198</v>
      </c>
      <c r="H483" s="241">
        <v>0</v>
      </c>
      <c r="I483" s="240"/>
      <c r="J483" s="96"/>
      <c r="K483" s="95"/>
      <c r="L483" s="95">
        <f t="shared" si="75"/>
        <v>0</v>
      </c>
      <c r="M483" s="92">
        <f t="shared" si="76"/>
        <v>0</v>
      </c>
      <c r="N483" s="92"/>
      <c r="Q483" s="101"/>
      <c r="R483" s="101"/>
      <c r="S483" s="101"/>
      <c r="T483" s="101"/>
      <c r="U483" s="101"/>
      <c r="X483" s="503" t="s">
        <v>601</v>
      </c>
      <c r="Y483" s="526"/>
      <c r="Z483" s="242"/>
      <c r="AA483" s="527"/>
      <c r="AB483" s="527"/>
      <c r="AC483" s="242"/>
    </row>
    <row r="484" spans="1:29" x14ac:dyDescent="0.2">
      <c r="A484" s="12">
        <f t="shared" si="77"/>
        <v>6605</v>
      </c>
      <c r="B484" s="9" t="s">
        <v>240</v>
      </c>
      <c r="C484" s="18"/>
      <c r="D484" s="23"/>
      <c r="E484" s="9"/>
      <c r="F484" s="194">
        <f>$G$19+1</f>
        <v>1</v>
      </c>
      <c r="G484" s="163" t="s">
        <v>198</v>
      </c>
      <c r="H484" s="241">
        <v>0</v>
      </c>
      <c r="I484" s="240"/>
      <c r="J484" s="96"/>
      <c r="K484" s="95"/>
      <c r="L484" s="95">
        <f t="shared" si="75"/>
        <v>0</v>
      </c>
      <c r="M484" s="92">
        <f t="shared" si="76"/>
        <v>0</v>
      </c>
      <c r="N484" s="92"/>
      <c r="Q484" s="101"/>
      <c r="R484" s="101"/>
      <c r="S484" s="101"/>
      <c r="T484" s="101"/>
      <c r="U484" s="101"/>
      <c r="X484" s="498"/>
    </row>
    <row r="485" spans="1:29" x14ac:dyDescent="0.2">
      <c r="A485" s="12">
        <f t="shared" si="77"/>
        <v>6606</v>
      </c>
      <c r="C485" s="18"/>
      <c r="D485" s="23"/>
      <c r="E485" s="18"/>
      <c r="F485" s="24"/>
      <c r="G485" s="9"/>
      <c r="H485" s="241"/>
      <c r="I485" s="240"/>
      <c r="J485" s="96"/>
      <c r="K485" s="95"/>
      <c r="L485" s="95"/>
      <c r="M485" s="92">
        <f t="shared" si="76"/>
        <v>0</v>
      </c>
      <c r="N485" s="92"/>
      <c r="Q485" s="101"/>
      <c r="R485" s="101"/>
      <c r="S485" s="101"/>
      <c r="T485" s="101"/>
      <c r="U485" s="101"/>
      <c r="X485" s="498"/>
    </row>
    <row r="486" spans="1:29" x14ac:dyDescent="0.2">
      <c r="A486" s="239"/>
      <c r="B486" s="235"/>
      <c r="C486" s="237"/>
      <c r="D486" s="238"/>
      <c r="E486" s="237"/>
      <c r="F486" s="236"/>
      <c r="G486" s="235"/>
      <c r="H486" s="234"/>
      <c r="I486" s="233"/>
      <c r="J486" s="232"/>
      <c r="K486" s="223"/>
      <c r="L486" s="223"/>
      <c r="M486" s="231"/>
      <c r="N486" s="92"/>
      <c r="Q486" s="101"/>
      <c r="R486" s="101"/>
      <c r="S486" s="101"/>
      <c r="T486" s="101"/>
      <c r="U486" s="101"/>
      <c r="X486" s="498"/>
    </row>
    <row r="487" spans="1:29" x14ac:dyDescent="0.2">
      <c r="B487" s="230" t="s">
        <v>239</v>
      </c>
      <c r="C487" s="228"/>
      <c r="D487" s="229"/>
      <c r="E487" s="228"/>
      <c r="F487" s="227"/>
      <c r="G487" s="226"/>
      <c r="H487" s="225"/>
      <c r="I487" s="225" t="s">
        <v>79</v>
      </c>
      <c r="J487" s="224"/>
      <c r="K487" s="223">
        <f>SUM(K488:K496)</f>
        <v>0</v>
      </c>
      <c r="L487" s="223">
        <f>SUM(L488:L496)</f>
        <v>0</v>
      </c>
      <c r="M487" s="149">
        <f>SUM(M488:M496)</f>
        <v>0</v>
      </c>
      <c r="N487" s="222">
        <f>SUM(N488:N496)</f>
        <v>0</v>
      </c>
      <c r="Q487" s="101"/>
      <c r="R487" s="101"/>
      <c r="S487" s="101"/>
      <c r="T487" s="101"/>
      <c r="U487" s="101"/>
      <c r="V487" s="187"/>
      <c r="W487" s="415"/>
      <c r="X487" s="498"/>
    </row>
    <row r="488" spans="1:29" x14ac:dyDescent="0.2">
      <c r="A488" s="12">
        <v>6700</v>
      </c>
      <c r="B488" s="9" t="s">
        <v>238</v>
      </c>
      <c r="C488" s="18"/>
      <c r="D488" s="23"/>
      <c r="E488" s="9"/>
      <c r="F488" s="194">
        <f>$G$19</f>
        <v>0</v>
      </c>
      <c r="G488" s="163" t="s">
        <v>198</v>
      </c>
      <c r="H488" s="5">
        <v>0</v>
      </c>
      <c r="I488" s="86"/>
      <c r="J488" s="96"/>
      <c r="K488" s="95"/>
      <c r="L488" s="95">
        <f t="shared" ref="L488:L493" si="78">F488*H488</f>
        <v>0</v>
      </c>
      <c r="M488" s="92">
        <f t="shared" ref="M488:M495" si="79">K488+L488</f>
        <v>0</v>
      </c>
      <c r="N488" s="92"/>
      <c r="Q488" s="101"/>
      <c r="R488" s="101"/>
      <c r="S488" s="101"/>
      <c r="T488" s="101"/>
      <c r="U488" s="101"/>
      <c r="V488" s="187"/>
      <c r="W488" s="415"/>
      <c r="X488" s="506" t="s">
        <v>597</v>
      </c>
      <c r="Y488" s="525"/>
      <c r="Z488" s="510"/>
      <c r="AA488" s="190"/>
      <c r="AB488" s="190"/>
      <c r="AC488" s="510"/>
    </row>
    <row r="489" spans="1:29" x14ac:dyDescent="0.2">
      <c r="A489" s="12">
        <f>A488+1</f>
        <v>6701</v>
      </c>
      <c r="B489" s="9" t="s">
        <v>237</v>
      </c>
      <c r="C489" s="18"/>
      <c r="D489" s="23"/>
      <c r="E489" s="9"/>
      <c r="F489" s="194">
        <f>$G$19+4</f>
        <v>4</v>
      </c>
      <c r="G489" s="163" t="s">
        <v>198</v>
      </c>
      <c r="H489" s="5">
        <v>0</v>
      </c>
      <c r="I489" s="86"/>
      <c r="J489" s="96"/>
      <c r="K489" s="95"/>
      <c r="L489" s="95">
        <f t="shared" si="78"/>
        <v>0</v>
      </c>
      <c r="M489" s="92">
        <f t="shared" si="79"/>
        <v>0</v>
      </c>
      <c r="N489" s="92"/>
      <c r="Q489" s="101"/>
      <c r="R489" s="101"/>
      <c r="S489" s="101"/>
      <c r="T489" s="101"/>
      <c r="U489" s="101"/>
      <c r="V489" s="187"/>
      <c r="W489" s="415"/>
      <c r="X489" s="498"/>
    </row>
    <row r="490" spans="1:29" x14ac:dyDescent="0.2">
      <c r="A490" s="12">
        <f>A489+1</f>
        <v>6702</v>
      </c>
      <c r="B490" s="9" t="s">
        <v>236</v>
      </c>
      <c r="C490" s="18"/>
      <c r="D490" s="23"/>
      <c r="E490" s="9"/>
      <c r="F490" s="194">
        <f>$G$19+1</f>
        <v>1</v>
      </c>
      <c r="G490" s="163" t="s">
        <v>198</v>
      </c>
      <c r="H490" s="5">
        <v>0</v>
      </c>
      <c r="I490" s="86"/>
      <c r="J490" s="96"/>
      <c r="K490" s="95"/>
      <c r="L490" s="95">
        <f t="shared" si="78"/>
        <v>0</v>
      </c>
      <c r="M490" s="92">
        <f t="shared" si="79"/>
        <v>0</v>
      </c>
      <c r="N490" s="92"/>
      <c r="Q490" s="101"/>
      <c r="R490" s="101"/>
      <c r="S490" s="101"/>
      <c r="T490" s="101"/>
      <c r="U490" s="101"/>
      <c r="V490" s="187"/>
      <c r="W490" s="415"/>
      <c r="X490" s="498"/>
    </row>
    <row r="491" spans="1:29" x14ac:dyDescent="0.2">
      <c r="A491" s="12">
        <f>A490+1</f>
        <v>6703</v>
      </c>
      <c r="B491" s="9" t="s">
        <v>235</v>
      </c>
      <c r="C491" s="18"/>
      <c r="D491" s="23"/>
      <c r="E491" s="9"/>
      <c r="F491" s="194">
        <f>$G$19</f>
        <v>0</v>
      </c>
      <c r="G491" s="163" t="s">
        <v>198</v>
      </c>
      <c r="H491" s="5">
        <v>0</v>
      </c>
      <c r="I491" s="86"/>
      <c r="J491" s="96"/>
      <c r="K491" s="95"/>
      <c r="L491" s="95">
        <f t="shared" si="78"/>
        <v>0</v>
      </c>
      <c r="M491" s="92">
        <f t="shared" si="79"/>
        <v>0</v>
      </c>
      <c r="N491" s="92"/>
      <c r="Q491" s="101"/>
      <c r="R491" s="101"/>
      <c r="S491" s="101"/>
      <c r="T491" s="101"/>
      <c r="U491" s="101"/>
      <c r="V491" s="187"/>
      <c r="W491" s="415"/>
      <c r="X491" s="498"/>
    </row>
    <row r="492" spans="1:29" x14ac:dyDescent="0.2">
      <c r="A492" s="12">
        <f>A491+1</f>
        <v>6704</v>
      </c>
      <c r="B492" s="9" t="s">
        <v>234</v>
      </c>
      <c r="C492" s="18"/>
      <c r="D492" s="23"/>
      <c r="E492" s="9"/>
      <c r="F492" s="194">
        <f>$G$19+2</f>
        <v>2</v>
      </c>
      <c r="G492" s="163" t="s">
        <v>198</v>
      </c>
      <c r="H492" s="5">
        <v>0</v>
      </c>
      <c r="I492" s="86"/>
      <c r="J492" s="96"/>
      <c r="K492" s="95"/>
      <c r="L492" s="95">
        <f t="shared" si="78"/>
        <v>0</v>
      </c>
      <c r="M492" s="92">
        <f t="shared" si="79"/>
        <v>0</v>
      </c>
      <c r="N492" s="92"/>
      <c r="Q492" s="101"/>
      <c r="R492" s="101"/>
      <c r="S492" s="101"/>
      <c r="T492" s="101"/>
      <c r="U492" s="101"/>
      <c r="V492" s="187"/>
      <c r="W492" s="415"/>
      <c r="X492" s="498"/>
    </row>
    <row r="493" spans="1:29" x14ac:dyDescent="0.2">
      <c r="A493" s="12">
        <f>A492+1</f>
        <v>6705</v>
      </c>
      <c r="B493" s="9" t="s">
        <v>233</v>
      </c>
      <c r="C493" s="18"/>
      <c r="D493" s="23"/>
      <c r="E493" s="18"/>
      <c r="F493" s="194">
        <v>0</v>
      </c>
      <c r="G493" s="220" t="s">
        <v>130</v>
      </c>
      <c r="H493" s="5">
        <v>200</v>
      </c>
      <c r="I493" s="86"/>
      <c r="J493" s="96"/>
      <c r="K493" s="95"/>
      <c r="L493" s="95">
        <f t="shared" si="78"/>
        <v>0</v>
      </c>
      <c r="M493" s="92">
        <f t="shared" si="79"/>
        <v>0</v>
      </c>
      <c r="N493" s="92"/>
      <c r="Q493" s="101"/>
      <c r="R493" s="101"/>
      <c r="S493" s="101"/>
      <c r="T493" s="101"/>
      <c r="U493" s="101"/>
      <c r="V493" s="187"/>
      <c r="W493" s="415"/>
      <c r="X493" s="498"/>
    </row>
    <row r="494" spans="1:29" x14ac:dyDescent="0.2">
      <c r="A494" s="12">
        <v>6706</v>
      </c>
      <c r="B494" s="221" t="s">
        <v>232</v>
      </c>
      <c r="C494" s="18"/>
      <c r="D494" s="23"/>
      <c r="E494" s="18"/>
      <c r="F494" s="26"/>
      <c r="G494" s="220"/>
      <c r="H494" s="5"/>
      <c r="I494" s="86"/>
      <c r="J494" s="96"/>
      <c r="K494" s="95"/>
      <c r="L494" s="95">
        <v>0</v>
      </c>
      <c r="M494" s="92">
        <f t="shared" si="79"/>
        <v>0</v>
      </c>
      <c r="N494" s="92"/>
      <c r="Q494" s="101"/>
      <c r="R494" s="101"/>
      <c r="S494" s="101"/>
      <c r="T494" s="101"/>
      <c r="U494" s="101"/>
      <c r="V494" s="187"/>
      <c r="W494" s="415"/>
      <c r="X494" s="498"/>
    </row>
    <row r="495" spans="1:29" x14ac:dyDescent="0.2">
      <c r="A495" s="12">
        <v>6707</v>
      </c>
      <c r="B495" s="221" t="s">
        <v>231</v>
      </c>
      <c r="C495" s="18"/>
      <c r="D495" s="23"/>
      <c r="E495" s="18"/>
      <c r="F495" s="26"/>
      <c r="G495" s="220"/>
      <c r="H495" s="5"/>
      <c r="I495" s="86"/>
      <c r="J495" s="96"/>
      <c r="K495" s="95"/>
      <c r="L495" s="95">
        <v>0</v>
      </c>
      <c r="M495" s="92">
        <f t="shared" si="79"/>
        <v>0</v>
      </c>
      <c r="N495" s="92"/>
      <c r="Q495" s="101"/>
      <c r="R495" s="101"/>
      <c r="S495" s="101"/>
      <c r="T495" s="101"/>
      <c r="U495" s="101"/>
      <c r="V495" s="187"/>
      <c r="W495" s="415"/>
      <c r="X495" s="498"/>
    </row>
    <row r="496" spans="1:29" x14ac:dyDescent="0.2">
      <c r="C496" s="18"/>
      <c r="D496" s="23"/>
      <c r="E496" s="18"/>
      <c r="F496" s="24"/>
      <c r="H496" s="5"/>
      <c r="I496" s="86"/>
      <c r="J496" s="94"/>
      <c r="K496" s="93"/>
      <c r="L496" s="93"/>
      <c r="M496" s="92"/>
      <c r="N496" s="92"/>
      <c r="Q496" s="101"/>
      <c r="R496" s="101"/>
      <c r="S496" s="101"/>
      <c r="T496" s="101"/>
      <c r="U496" s="101"/>
      <c r="V496" s="187"/>
      <c r="W496" s="415"/>
      <c r="X496" s="498"/>
    </row>
    <row r="497" spans="1:29" ht="17" thickBot="1" x14ac:dyDescent="0.25">
      <c r="A497" s="219"/>
      <c r="B497" s="90"/>
      <c r="C497" s="217"/>
      <c r="D497" s="218"/>
      <c r="E497" s="217"/>
      <c r="F497" s="216"/>
      <c r="G497" s="215"/>
      <c r="H497" s="89"/>
      <c r="I497" s="89" t="s">
        <v>230</v>
      </c>
      <c r="J497" s="214"/>
      <c r="K497" s="213">
        <f>K422+K435+K443+K450+K469+K478+K487</f>
        <v>0</v>
      </c>
      <c r="L497" s="213">
        <f>L422+L435+L443+L450+L469+L478+L487</f>
        <v>0</v>
      </c>
      <c r="M497" s="213">
        <f>M422+M435+M443+M450+M469+M478+M487</f>
        <v>0</v>
      </c>
      <c r="N497" s="213">
        <f>N422+N435+N443+N450+N469+N478+N487</f>
        <v>0</v>
      </c>
      <c r="Q497" s="101"/>
      <c r="R497" s="101"/>
      <c r="S497" s="101"/>
      <c r="T497" s="101"/>
      <c r="U497" s="101"/>
      <c r="V497" s="187"/>
      <c r="W497" s="415"/>
      <c r="X497" s="498"/>
    </row>
    <row r="498" spans="1:29" ht="17" thickBot="1" x14ac:dyDescent="0.25">
      <c r="A498" s="212"/>
      <c r="B498" s="211"/>
      <c r="C498" s="209"/>
      <c r="D498" s="210"/>
      <c r="E498" s="209"/>
      <c r="F498" s="147"/>
      <c r="G498" s="147"/>
      <c r="H498" s="208"/>
      <c r="I498" s="207"/>
      <c r="J498" s="206"/>
      <c r="K498" s="205"/>
      <c r="L498" s="205"/>
      <c r="M498" s="205"/>
      <c r="N498" s="205"/>
      <c r="Q498" s="101"/>
      <c r="R498" s="101"/>
      <c r="S498" s="101"/>
      <c r="T498" s="101"/>
      <c r="U498" s="101"/>
      <c r="V498" s="187"/>
      <c r="W498" s="415"/>
      <c r="X498" s="498"/>
    </row>
    <row r="499" spans="1:29" x14ac:dyDescent="0.2">
      <c r="C499" s="18"/>
      <c r="D499" s="23"/>
      <c r="E499" s="18"/>
      <c r="F499" s="24"/>
      <c r="G499" s="26"/>
      <c r="H499" s="5"/>
      <c r="I499" s="86"/>
      <c r="J499" s="94"/>
      <c r="K499" s="138"/>
      <c r="L499" s="138"/>
      <c r="M499" s="204"/>
      <c r="N499" s="204"/>
      <c r="Q499" s="101"/>
      <c r="R499" s="101"/>
      <c r="S499" s="101"/>
      <c r="T499" s="101"/>
      <c r="U499" s="101"/>
      <c r="V499" s="187"/>
      <c r="W499" s="415"/>
      <c r="X499" s="498"/>
    </row>
    <row r="500" spans="1:29" ht="40" x14ac:dyDescent="0.2">
      <c r="A500" s="107" t="s">
        <v>229</v>
      </c>
      <c r="B500" s="72" t="s">
        <v>228</v>
      </c>
      <c r="C500" s="121"/>
      <c r="D500" s="75"/>
      <c r="E500" s="121"/>
      <c r="F500" s="136"/>
      <c r="G500" s="203"/>
      <c r="H500" s="85"/>
      <c r="I500" s="86"/>
      <c r="J500" s="135"/>
      <c r="K500" s="202" t="s">
        <v>38</v>
      </c>
      <c r="L500" s="201" t="s">
        <v>37</v>
      </c>
      <c r="M500" s="132" t="s">
        <v>36</v>
      </c>
      <c r="N500" s="200" t="s">
        <v>520</v>
      </c>
      <c r="Q500" s="101"/>
      <c r="R500" s="101"/>
      <c r="S500" s="101"/>
      <c r="T500" s="101"/>
      <c r="U500" s="101"/>
      <c r="V500" s="187"/>
      <c r="W500" s="415"/>
      <c r="X500" s="498"/>
    </row>
    <row r="501" spans="1:29" x14ac:dyDescent="0.2">
      <c r="A501" s="107"/>
      <c r="B501" s="106" t="s">
        <v>227</v>
      </c>
      <c r="C501" s="49"/>
      <c r="D501" s="82"/>
      <c r="E501" s="49"/>
      <c r="F501" s="130"/>
      <c r="G501" s="47"/>
      <c r="H501" s="105"/>
      <c r="I501" s="105" t="s">
        <v>79</v>
      </c>
      <c r="J501" s="104"/>
      <c r="K501" s="103">
        <f>SUM(K502:K509)</f>
        <v>0</v>
      </c>
      <c r="L501" s="103">
        <f>SUM(L502:L509)</f>
        <v>0</v>
      </c>
      <c r="M501" s="158">
        <f>SUM(M502:M509)</f>
        <v>0</v>
      </c>
      <c r="N501" s="158">
        <f>SUM(N502:N509)</f>
        <v>0</v>
      </c>
      <c r="O501" s="110"/>
      <c r="Q501" s="101"/>
      <c r="R501" s="101"/>
      <c r="S501" s="101"/>
      <c r="T501" s="101"/>
      <c r="U501" s="101"/>
      <c r="V501" s="187"/>
      <c r="W501" s="415"/>
      <c r="X501" s="498"/>
    </row>
    <row r="502" spans="1:29" x14ac:dyDescent="0.2">
      <c r="A502" s="12">
        <v>7100</v>
      </c>
      <c r="B502" s="9" t="s">
        <v>226</v>
      </c>
      <c r="C502" s="199"/>
      <c r="D502" s="156"/>
      <c r="E502" s="2"/>
      <c r="F502" s="197">
        <f>$G$19</f>
        <v>0</v>
      </c>
      <c r="G502" s="155" t="s">
        <v>198</v>
      </c>
      <c r="H502" s="4">
        <v>0</v>
      </c>
      <c r="I502" s="86"/>
      <c r="J502" s="96"/>
      <c r="K502" s="95"/>
      <c r="L502" s="95">
        <f t="shared" ref="L502:L507" si="80">F502*H502</f>
        <v>0</v>
      </c>
      <c r="M502" s="92">
        <f t="shared" ref="M502:M508" si="81">K502+L502</f>
        <v>0</v>
      </c>
      <c r="N502" s="92"/>
      <c r="Q502" s="101"/>
      <c r="R502" s="101"/>
      <c r="S502" s="101"/>
      <c r="T502" s="101"/>
      <c r="U502" s="101"/>
      <c r="V502" s="187"/>
      <c r="W502" s="415"/>
      <c r="X502" s="506" t="s">
        <v>602</v>
      </c>
      <c r="Y502" s="525"/>
      <c r="Z502" s="510"/>
      <c r="AA502" s="190"/>
      <c r="AB502" s="190"/>
      <c r="AC502" s="510"/>
    </row>
    <row r="503" spans="1:29" x14ac:dyDescent="0.2">
      <c r="A503" s="12">
        <f t="shared" ref="A503:A508" si="82">A502+1</f>
        <v>7101</v>
      </c>
      <c r="B503" s="9" t="s">
        <v>225</v>
      </c>
      <c r="C503" s="199"/>
      <c r="D503" s="156"/>
      <c r="E503" s="2"/>
      <c r="F503" s="155"/>
      <c r="G503" s="155" t="s">
        <v>130</v>
      </c>
      <c r="H503" s="4">
        <v>0</v>
      </c>
      <c r="I503" s="86"/>
      <c r="J503" s="96"/>
      <c r="K503" s="95"/>
      <c r="L503" s="95">
        <f t="shared" si="80"/>
        <v>0</v>
      </c>
      <c r="M503" s="92">
        <f t="shared" si="81"/>
        <v>0</v>
      </c>
      <c r="N503" s="92"/>
      <c r="Q503" s="101"/>
      <c r="R503" s="101"/>
      <c r="S503" s="101"/>
      <c r="T503" s="101"/>
      <c r="U503" s="101"/>
      <c r="V503" s="187"/>
      <c r="W503" s="415"/>
      <c r="X503" s="498"/>
    </row>
    <row r="504" spans="1:29" x14ac:dyDescent="0.2">
      <c r="A504" s="12">
        <f t="shared" si="82"/>
        <v>7102</v>
      </c>
      <c r="B504" s="9" t="s">
        <v>224</v>
      </c>
      <c r="C504" s="199"/>
      <c r="D504" s="156"/>
      <c r="E504" s="2"/>
      <c r="F504" s="155"/>
      <c r="G504" s="155" t="s">
        <v>130</v>
      </c>
      <c r="H504" s="4">
        <v>0</v>
      </c>
      <c r="I504" s="86"/>
      <c r="J504" s="96"/>
      <c r="K504" s="95"/>
      <c r="L504" s="95">
        <f t="shared" si="80"/>
        <v>0</v>
      </c>
      <c r="M504" s="92">
        <f t="shared" si="81"/>
        <v>0</v>
      </c>
      <c r="N504" s="92"/>
      <c r="Q504" s="101"/>
      <c r="R504" s="101"/>
      <c r="S504" s="101"/>
      <c r="T504" s="101"/>
      <c r="U504" s="101"/>
      <c r="V504" s="187"/>
      <c r="W504" s="415"/>
      <c r="X504" s="498"/>
    </row>
    <row r="505" spans="1:29" x14ac:dyDescent="0.2">
      <c r="A505" s="12">
        <f t="shared" si="82"/>
        <v>7103</v>
      </c>
      <c r="B505" s="9" t="s">
        <v>223</v>
      </c>
      <c r="C505" s="2"/>
      <c r="D505" s="156"/>
      <c r="E505" s="2"/>
      <c r="F505" s="155"/>
      <c r="G505" s="155" t="s">
        <v>130</v>
      </c>
      <c r="H505" s="4">
        <v>0</v>
      </c>
      <c r="I505" s="86"/>
      <c r="J505" s="96"/>
      <c r="K505" s="95"/>
      <c r="L505" s="95">
        <f t="shared" si="80"/>
        <v>0</v>
      </c>
      <c r="M505" s="92">
        <f t="shared" si="81"/>
        <v>0</v>
      </c>
      <c r="N505" s="92"/>
      <c r="Q505" s="101"/>
      <c r="R505" s="101"/>
      <c r="S505" s="101"/>
      <c r="T505" s="101"/>
      <c r="U505" s="101"/>
      <c r="V505" s="187"/>
      <c r="W505" s="415"/>
      <c r="X505" s="498"/>
    </row>
    <row r="506" spans="1:29" x14ac:dyDescent="0.2">
      <c r="A506" s="12">
        <f t="shared" si="82"/>
        <v>7104</v>
      </c>
      <c r="B506" s="9" t="s">
        <v>222</v>
      </c>
      <c r="C506" s="2"/>
      <c r="D506" s="156"/>
      <c r="E506" s="2"/>
      <c r="F506" s="197">
        <f>$G$19</f>
        <v>0</v>
      </c>
      <c r="G506" s="155" t="s">
        <v>198</v>
      </c>
      <c r="H506" s="4">
        <v>0</v>
      </c>
      <c r="I506" s="86"/>
      <c r="J506" s="96"/>
      <c r="K506" s="95"/>
      <c r="L506" s="95">
        <f t="shared" si="80"/>
        <v>0</v>
      </c>
      <c r="M506" s="92">
        <f t="shared" si="81"/>
        <v>0</v>
      </c>
      <c r="N506" s="92"/>
      <c r="Q506" s="101"/>
      <c r="R506" s="101"/>
      <c r="S506" s="101"/>
      <c r="T506" s="101"/>
      <c r="U506" s="101"/>
      <c r="V506" s="187"/>
      <c r="W506" s="415"/>
      <c r="X506" s="498"/>
    </row>
    <row r="507" spans="1:29" x14ac:dyDescent="0.2">
      <c r="A507" s="12">
        <f t="shared" si="82"/>
        <v>7105</v>
      </c>
      <c r="B507" s="9" t="s">
        <v>121</v>
      </c>
      <c r="C507" s="2"/>
      <c r="D507" s="156"/>
      <c r="E507" s="2"/>
      <c r="F507" s="197">
        <f>$G$19</f>
        <v>0</v>
      </c>
      <c r="G507" s="155" t="s">
        <v>198</v>
      </c>
      <c r="H507" s="4">
        <v>0</v>
      </c>
      <c r="I507" s="86"/>
      <c r="J507" s="96"/>
      <c r="K507" s="95"/>
      <c r="L507" s="95">
        <f t="shared" si="80"/>
        <v>0</v>
      </c>
      <c r="M507" s="92">
        <f t="shared" si="81"/>
        <v>0</v>
      </c>
      <c r="N507" s="92"/>
      <c r="Q507" s="101"/>
      <c r="R507" s="101"/>
      <c r="S507" s="101"/>
      <c r="T507" s="101"/>
      <c r="U507" s="101"/>
      <c r="V507" s="187"/>
      <c r="W507" s="415"/>
      <c r="X507" s="498"/>
    </row>
    <row r="508" spans="1:29" x14ac:dyDescent="0.2">
      <c r="A508" s="12">
        <f t="shared" si="82"/>
        <v>7106</v>
      </c>
      <c r="C508" s="2"/>
      <c r="D508" s="156"/>
      <c r="E508" s="2"/>
      <c r="F508" s="155"/>
      <c r="G508" s="170"/>
      <c r="H508" s="4"/>
      <c r="I508" s="86"/>
      <c r="J508" s="96"/>
      <c r="K508" s="95"/>
      <c r="L508" s="95"/>
      <c r="M508" s="92">
        <f t="shared" si="81"/>
        <v>0</v>
      </c>
      <c r="N508" s="92"/>
      <c r="Q508" s="101"/>
      <c r="R508" s="101"/>
      <c r="S508" s="101"/>
      <c r="T508" s="101"/>
      <c r="U508" s="101"/>
      <c r="V508" s="187"/>
      <c r="W508" s="415"/>
      <c r="X508" s="498"/>
    </row>
    <row r="509" spans="1:29" x14ac:dyDescent="0.2">
      <c r="C509" s="2"/>
      <c r="D509" s="156"/>
      <c r="E509" s="2"/>
      <c r="F509" s="163"/>
      <c r="G509" s="170"/>
      <c r="H509" s="4"/>
      <c r="I509" s="86"/>
      <c r="J509" s="94"/>
      <c r="K509" s="93"/>
      <c r="L509" s="93"/>
      <c r="M509" s="92"/>
      <c r="N509" s="92"/>
      <c r="Q509" s="101"/>
      <c r="R509" s="101"/>
      <c r="S509" s="101"/>
      <c r="T509" s="101"/>
      <c r="U509" s="101"/>
      <c r="V509" s="187"/>
      <c r="W509" s="415"/>
      <c r="X509" s="498"/>
    </row>
    <row r="510" spans="1:29" x14ac:dyDescent="0.2">
      <c r="A510" s="107"/>
      <c r="B510" s="106" t="s">
        <v>221</v>
      </c>
      <c r="C510" s="49"/>
      <c r="D510" s="82"/>
      <c r="E510" s="49"/>
      <c r="F510" s="130"/>
      <c r="G510" s="47"/>
      <c r="H510" s="105"/>
      <c r="I510" s="105" t="s">
        <v>79</v>
      </c>
      <c r="J510" s="104"/>
      <c r="K510" s="103">
        <f>SUM(K511:K517)</f>
        <v>0</v>
      </c>
      <c r="L510" s="103">
        <f>SUM(L511:L517)</f>
        <v>0</v>
      </c>
      <c r="M510" s="158">
        <f>SUM(M511:M517)</f>
        <v>0</v>
      </c>
      <c r="N510" s="158">
        <f>SUM(N511:N517)</f>
        <v>0</v>
      </c>
      <c r="O510" s="110"/>
      <c r="Q510" s="101"/>
      <c r="R510" s="101"/>
      <c r="S510" s="101"/>
      <c r="T510" s="101"/>
      <c r="U510" s="101"/>
      <c r="V510" s="187"/>
      <c r="W510" s="415"/>
      <c r="X510" s="498"/>
    </row>
    <row r="511" spans="1:29" x14ac:dyDescent="0.2">
      <c r="A511" s="12">
        <v>7200</v>
      </c>
      <c r="B511" s="9" t="s">
        <v>220</v>
      </c>
      <c r="C511" s="18"/>
      <c r="D511" s="23"/>
      <c r="E511" s="18"/>
      <c r="F511" s="197">
        <f>$G$19</f>
        <v>0</v>
      </c>
      <c r="G511" s="155" t="s">
        <v>198</v>
      </c>
      <c r="H511" s="5">
        <v>0</v>
      </c>
      <c r="I511" s="86"/>
      <c r="J511" s="96"/>
      <c r="K511" s="95"/>
      <c r="L511" s="95">
        <f>F511*H511</f>
        <v>0</v>
      </c>
      <c r="M511" s="92">
        <f t="shared" ref="M511:M516" si="83">K511+L511</f>
        <v>0</v>
      </c>
      <c r="N511" s="92"/>
      <c r="Q511" s="101"/>
      <c r="R511" s="101"/>
      <c r="S511" s="101"/>
      <c r="T511" s="101"/>
      <c r="U511" s="101"/>
      <c r="V511" s="187"/>
      <c r="W511" s="415"/>
      <c r="X511" s="506" t="s">
        <v>602</v>
      </c>
      <c r="Y511" s="525"/>
      <c r="Z511" s="510"/>
      <c r="AA511" s="190"/>
      <c r="AB511" s="190"/>
      <c r="AC511" s="510"/>
    </row>
    <row r="512" spans="1:29" x14ac:dyDescent="0.2">
      <c r="A512" s="12">
        <v>7201</v>
      </c>
      <c r="B512" s="9" t="s">
        <v>219</v>
      </c>
      <c r="C512" s="18"/>
      <c r="D512" s="23"/>
      <c r="E512" s="18"/>
      <c r="F512" s="197">
        <f>$G$19</f>
        <v>0</v>
      </c>
      <c r="G512" s="155" t="s">
        <v>198</v>
      </c>
      <c r="H512" s="5">
        <v>0</v>
      </c>
      <c r="I512" s="86"/>
      <c r="J512" s="96"/>
      <c r="K512" s="95"/>
      <c r="L512" s="95">
        <f>F512*H512</f>
        <v>0</v>
      </c>
      <c r="M512" s="92">
        <f t="shared" si="83"/>
        <v>0</v>
      </c>
      <c r="N512" s="92"/>
      <c r="Q512" s="101"/>
      <c r="R512" s="101"/>
      <c r="S512" s="101"/>
      <c r="T512" s="101"/>
      <c r="U512" s="101"/>
      <c r="V512" s="187"/>
      <c r="W512" s="415"/>
      <c r="X512" s="498"/>
    </row>
    <row r="513" spans="1:29" x14ac:dyDescent="0.2">
      <c r="A513" s="12">
        <v>7202</v>
      </c>
      <c r="B513" s="9" t="s">
        <v>218</v>
      </c>
      <c r="C513" s="18"/>
      <c r="D513" s="23"/>
      <c r="E513" s="18"/>
      <c r="F513" s="197">
        <f>$G$19</f>
        <v>0</v>
      </c>
      <c r="G513" s="155" t="s">
        <v>198</v>
      </c>
      <c r="H513" s="5">
        <v>0</v>
      </c>
      <c r="I513" s="86"/>
      <c r="J513" s="96"/>
      <c r="K513" s="95"/>
      <c r="L513" s="95">
        <f>F513*H513</f>
        <v>0</v>
      </c>
      <c r="M513" s="92">
        <f t="shared" si="83"/>
        <v>0</v>
      </c>
      <c r="N513" s="92"/>
      <c r="Q513" s="101"/>
      <c r="R513" s="101"/>
      <c r="S513" s="101"/>
      <c r="T513" s="101"/>
      <c r="U513" s="101"/>
      <c r="V513" s="187"/>
      <c r="W513" s="415"/>
      <c r="X513" s="498"/>
    </row>
    <row r="514" spans="1:29" x14ac:dyDescent="0.2">
      <c r="A514" s="12">
        <v>7203</v>
      </c>
      <c r="B514" s="9" t="s">
        <v>217</v>
      </c>
      <c r="C514" s="18"/>
      <c r="D514" s="23"/>
      <c r="E514" s="18"/>
      <c r="F514" s="198">
        <v>0</v>
      </c>
      <c r="G514" s="155" t="s">
        <v>130</v>
      </c>
      <c r="H514" s="5">
        <v>0</v>
      </c>
      <c r="I514" s="86"/>
      <c r="J514" s="96"/>
      <c r="K514" s="95"/>
      <c r="L514" s="95">
        <f>F514*H514</f>
        <v>0</v>
      </c>
      <c r="M514" s="92">
        <f t="shared" si="83"/>
        <v>0</v>
      </c>
      <c r="N514" s="92"/>
      <c r="Q514" s="101"/>
      <c r="R514" s="101"/>
      <c r="S514" s="101"/>
      <c r="T514" s="101"/>
      <c r="U514" s="101"/>
      <c r="V514" s="187"/>
      <c r="W514" s="415"/>
      <c r="X514" s="498"/>
    </row>
    <row r="515" spans="1:29" x14ac:dyDescent="0.2">
      <c r="A515" s="12">
        <v>7204</v>
      </c>
      <c r="B515" s="9" t="s">
        <v>121</v>
      </c>
      <c r="C515" s="18"/>
      <c r="D515" s="23"/>
      <c r="E515" s="18"/>
      <c r="F515" s="197">
        <f>$G$19</f>
        <v>0</v>
      </c>
      <c r="G515" s="155" t="s">
        <v>198</v>
      </c>
      <c r="H515" s="5">
        <v>0</v>
      </c>
      <c r="I515" s="86"/>
      <c r="J515" s="96"/>
      <c r="K515" s="95"/>
      <c r="L515" s="95">
        <f>F515*H515</f>
        <v>0</v>
      </c>
      <c r="M515" s="92">
        <f t="shared" si="83"/>
        <v>0</v>
      </c>
      <c r="N515" s="92"/>
      <c r="Q515" s="101"/>
      <c r="R515" s="101"/>
      <c r="S515" s="101"/>
      <c r="T515" s="101"/>
      <c r="U515" s="101"/>
      <c r="V515" s="187"/>
      <c r="W515" s="415"/>
      <c r="X515" s="498"/>
    </row>
    <row r="516" spans="1:29" x14ac:dyDescent="0.2">
      <c r="A516" s="12">
        <v>7205</v>
      </c>
      <c r="C516" s="18"/>
      <c r="D516" s="23"/>
      <c r="E516" s="18"/>
      <c r="F516" s="24"/>
      <c r="G516" s="170"/>
      <c r="H516" s="5"/>
      <c r="I516" s="86"/>
      <c r="J516" s="96"/>
      <c r="K516" s="95"/>
      <c r="L516" s="95"/>
      <c r="M516" s="92">
        <f t="shared" si="83"/>
        <v>0</v>
      </c>
      <c r="N516" s="92"/>
      <c r="Q516" s="101"/>
      <c r="R516" s="101"/>
      <c r="S516" s="101"/>
      <c r="T516" s="101"/>
      <c r="U516" s="101"/>
      <c r="V516" s="187"/>
      <c r="W516" s="415"/>
      <c r="X516" s="498"/>
    </row>
    <row r="517" spans="1:29" x14ac:dyDescent="0.2">
      <c r="C517" s="18"/>
      <c r="D517" s="23"/>
      <c r="E517" s="18"/>
      <c r="F517" s="24"/>
      <c r="G517" s="170"/>
      <c r="H517" s="5"/>
      <c r="I517" s="86"/>
      <c r="J517" s="94"/>
      <c r="K517" s="196"/>
      <c r="L517" s="196"/>
      <c r="M517" s="195"/>
      <c r="N517" s="108"/>
      <c r="Q517" s="101"/>
      <c r="R517" s="101"/>
      <c r="S517" s="101"/>
      <c r="T517" s="101"/>
      <c r="U517" s="101"/>
      <c r="V517" s="187"/>
      <c r="W517" s="415"/>
      <c r="X517" s="498"/>
    </row>
    <row r="518" spans="1:29" x14ac:dyDescent="0.2">
      <c r="A518" s="107"/>
      <c r="B518" s="106" t="s">
        <v>216</v>
      </c>
      <c r="C518" s="49"/>
      <c r="D518" s="82"/>
      <c r="E518" s="49"/>
      <c r="F518" s="130"/>
      <c r="G518" s="193"/>
      <c r="H518" s="105"/>
      <c r="I518" s="105" t="s">
        <v>79</v>
      </c>
      <c r="J518" s="104"/>
      <c r="K518" s="103">
        <f>SUM(K519:K525)</f>
        <v>0</v>
      </c>
      <c r="L518" s="103">
        <f>SUM(L519:L525)</f>
        <v>0</v>
      </c>
      <c r="M518" s="192">
        <f>SUM(M519:M525)</f>
        <v>0</v>
      </c>
      <c r="N518" s="192">
        <f>SUM(N519:N525)</f>
        <v>0</v>
      </c>
      <c r="Q518" s="101"/>
      <c r="R518" s="101"/>
      <c r="S518" s="101"/>
      <c r="T518" s="101"/>
      <c r="U518" s="101"/>
      <c r="V518" s="187"/>
      <c r="W518" s="415"/>
      <c r="X518" s="498"/>
    </row>
    <row r="519" spans="1:29" x14ac:dyDescent="0.2">
      <c r="A519" s="12">
        <v>7300</v>
      </c>
      <c r="B519" s="9" t="s">
        <v>215</v>
      </c>
      <c r="C519" s="18"/>
      <c r="D519" s="23"/>
      <c r="E519" s="18"/>
      <c r="F519" s="194">
        <f>$G$19</f>
        <v>0</v>
      </c>
      <c r="G519" s="155" t="s">
        <v>198</v>
      </c>
      <c r="H519" s="5">
        <v>0</v>
      </c>
      <c r="I519" s="86"/>
      <c r="J519" s="96"/>
      <c r="K519" s="95"/>
      <c r="L519" s="95">
        <f>F519*H519</f>
        <v>0</v>
      </c>
      <c r="M519" s="92">
        <f t="shared" ref="M519:M524" si="84">K519+L519</f>
        <v>0</v>
      </c>
      <c r="N519" s="92"/>
      <c r="Q519" s="101"/>
      <c r="R519" s="101"/>
      <c r="S519" s="101"/>
      <c r="T519" s="101"/>
      <c r="U519" s="101"/>
      <c r="V519" s="187"/>
      <c r="W519" s="415"/>
      <c r="X519" s="506" t="s">
        <v>602</v>
      </c>
      <c r="Y519" s="525"/>
      <c r="Z519" s="510"/>
      <c r="AA519" s="190"/>
      <c r="AB519" s="190"/>
      <c r="AC519" s="510"/>
    </row>
    <row r="520" spans="1:29" x14ac:dyDescent="0.2">
      <c r="A520" s="12">
        <f>A519+1</f>
        <v>7301</v>
      </c>
      <c r="B520" s="9" t="s">
        <v>214</v>
      </c>
      <c r="C520" s="18"/>
      <c r="D520" s="23"/>
      <c r="E520" s="18"/>
      <c r="F520" s="24"/>
      <c r="G520" s="155" t="s">
        <v>130</v>
      </c>
      <c r="H520" s="5">
        <v>0</v>
      </c>
      <c r="I520" s="86"/>
      <c r="J520" s="96"/>
      <c r="K520" s="95"/>
      <c r="L520" s="95">
        <f>F520*H520</f>
        <v>0</v>
      </c>
      <c r="M520" s="92">
        <f t="shared" si="84"/>
        <v>0</v>
      </c>
      <c r="N520" s="92"/>
      <c r="Q520" s="101"/>
      <c r="R520" s="101"/>
      <c r="S520" s="101"/>
      <c r="T520" s="101"/>
      <c r="U520" s="101"/>
      <c r="V520" s="187"/>
      <c r="W520" s="415"/>
      <c r="X520" s="498"/>
    </row>
    <row r="521" spans="1:29" x14ac:dyDescent="0.2">
      <c r="A521" s="12">
        <f>A520+1</f>
        <v>7302</v>
      </c>
      <c r="B521" s="9" t="s">
        <v>213</v>
      </c>
      <c r="C521" s="18"/>
      <c r="D521" s="23"/>
      <c r="E521" s="18"/>
      <c r="F521" s="194">
        <f>$G$19</f>
        <v>0</v>
      </c>
      <c r="G521" s="155" t="s">
        <v>198</v>
      </c>
      <c r="H521" s="5">
        <v>0</v>
      </c>
      <c r="I521" s="86"/>
      <c r="J521" s="96"/>
      <c r="K521" s="95"/>
      <c r="L521" s="95">
        <f>F521*H521</f>
        <v>0</v>
      </c>
      <c r="M521" s="92">
        <f t="shared" si="84"/>
        <v>0</v>
      </c>
      <c r="N521" s="92"/>
      <c r="Q521" s="101"/>
      <c r="R521" s="101"/>
      <c r="S521" s="101"/>
      <c r="T521" s="101"/>
      <c r="U521" s="101"/>
      <c r="V521" s="187"/>
      <c r="W521" s="415"/>
      <c r="X521" s="498"/>
    </row>
    <row r="522" spans="1:29" x14ac:dyDescent="0.2">
      <c r="A522" s="12">
        <f>A521+1</f>
        <v>7303</v>
      </c>
      <c r="B522" s="9" t="s">
        <v>212</v>
      </c>
      <c r="C522" s="18"/>
      <c r="D522" s="23"/>
      <c r="E522" s="18"/>
      <c r="F522" s="194">
        <f>$G$19</f>
        <v>0</v>
      </c>
      <c r="G522" s="155" t="s">
        <v>198</v>
      </c>
      <c r="H522" s="5">
        <v>0</v>
      </c>
      <c r="I522" s="86"/>
      <c r="J522" s="96"/>
      <c r="K522" s="95"/>
      <c r="L522" s="95">
        <f>F522*H522</f>
        <v>0</v>
      </c>
      <c r="M522" s="92">
        <f t="shared" si="84"/>
        <v>0</v>
      </c>
      <c r="N522" s="92"/>
      <c r="Q522" s="101"/>
      <c r="R522" s="101"/>
      <c r="S522" s="101"/>
      <c r="T522" s="101"/>
      <c r="U522" s="101"/>
      <c r="V522" s="187"/>
      <c r="W522" s="415"/>
      <c r="X522" s="498"/>
    </row>
    <row r="523" spans="1:29" x14ac:dyDescent="0.2">
      <c r="A523" s="12">
        <f>A522+1</f>
        <v>7304</v>
      </c>
      <c r="B523" s="9" t="s">
        <v>121</v>
      </c>
      <c r="C523" s="18"/>
      <c r="D523" s="23"/>
      <c r="E523" s="18"/>
      <c r="F523" s="194">
        <f>$G$19</f>
        <v>0</v>
      </c>
      <c r="G523" s="155" t="s">
        <v>198</v>
      </c>
      <c r="H523" s="5">
        <v>0</v>
      </c>
      <c r="I523" s="164"/>
      <c r="J523" s="96"/>
      <c r="K523" s="95"/>
      <c r="L523" s="95">
        <f>F523*H523</f>
        <v>0</v>
      </c>
      <c r="M523" s="92">
        <f t="shared" si="84"/>
        <v>0</v>
      </c>
      <c r="N523" s="92"/>
      <c r="Q523" s="101"/>
      <c r="R523" s="101"/>
      <c r="S523" s="101"/>
      <c r="T523" s="101"/>
      <c r="U523" s="101"/>
      <c r="V523" s="187"/>
      <c r="W523" s="415"/>
      <c r="X523" s="498"/>
    </row>
    <row r="524" spans="1:29" x14ac:dyDescent="0.2">
      <c r="A524" s="12">
        <f>A523+1</f>
        <v>7305</v>
      </c>
      <c r="C524" s="18"/>
      <c r="D524" s="23"/>
      <c r="E524" s="18"/>
      <c r="F524" s="24"/>
      <c r="G524" s="170"/>
      <c r="H524" s="5"/>
      <c r="I524" s="86"/>
      <c r="J524" s="96"/>
      <c r="K524" s="95"/>
      <c r="L524" s="95"/>
      <c r="M524" s="92">
        <f t="shared" si="84"/>
        <v>0</v>
      </c>
      <c r="N524" s="92"/>
      <c r="Q524" s="101"/>
      <c r="R524" s="101"/>
      <c r="S524" s="101"/>
      <c r="T524" s="101"/>
      <c r="U524" s="101"/>
      <c r="V524" s="187"/>
      <c r="W524" s="415"/>
      <c r="X524" s="498"/>
    </row>
    <row r="525" spans="1:29" x14ac:dyDescent="0.2">
      <c r="C525" s="18"/>
      <c r="D525" s="23"/>
      <c r="E525" s="18"/>
      <c r="F525" s="24"/>
      <c r="G525" s="170"/>
      <c r="H525" s="5"/>
      <c r="I525" s="86"/>
      <c r="J525" s="94"/>
      <c r="K525" s="93"/>
      <c r="L525" s="93"/>
      <c r="M525" s="92"/>
      <c r="N525" s="92"/>
      <c r="Q525" s="101"/>
      <c r="R525" s="101"/>
      <c r="S525" s="101"/>
      <c r="T525" s="101"/>
      <c r="U525" s="101"/>
      <c r="V525" s="187"/>
      <c r="W525" s="415"/>
      <c r="X525" s="498"/>
    </row>
    <row r="526" spans="1:29" x14ac:dyDescent="0.2">
      <c r="B526" s="106" t="s">
        <v>211</v>
      </c>
      <c r="C526" s="49"/>
      <c r="D526" s="82"/>
      <c r="E526" s="49"/>
      <c r="F526" s="130"/>
      <c r="G526" s="193"/>
      <c r="H526" s="105"/>
      <c r="I526" s="105" t="s">
        <v>79</v>
      </c>
      <c r="J526" s="104"/>
      <c r="K526" s="103">
        <f>SUM(K527:K533)</f>
        <v>0</v>
      </c>
      <c r="L526" s="103">
        <f>SUM(L527:L533)</f>
        <v>0</v>
      </c>
      <c r="M526" s="158">
        <f>SUM(M527:M533)</f>
        <v>0</v>
      </c>
      <c r="N526" s="158">
        <f>SUM(N527:N533)</f>
        <v>0</v>
      </c>
      <c r="O526" s="110"/>
      <c r="Q526" s="101"/>
      <c r="R526" s="101"/>
      <c r="S526" s="101"/>
      <c r="T526" s="101"/>
      <c r="U526" s="101"/>
      <c r="V526" s="187"/>
      <c r="W526" s="415"/>
      <c r="X526" s="498"/>
    </row>
    <row r="527" spans="1:29" x14ac:dyDescent="0.2">
      <c r="A527" s="12">
        <v>7400</v>
      </c>
      <c r="B527" s="9" t="s">
        <v>210</v>
      </c>
      <c r="C527" s="18"/>
      <c r="D527" s="23"/>
      <c r="E527" s="18"/>
      <c r="F527" s="194">
        <f>$G$19</f>
        <v>0</v>
      </c>
      <c r="G527" s="155" t="s">
        <v>198</v>
      </c>
      <c r="H527" s="5">
        <v>0</v>
      </c>
      <c r="I527" s="86"/>
      <c r="J527" s="96"/>
      <c r="K527" s="95"/>
      <c r="L527" s="95">
        <f>F527*H527</f>
        <v>0</v>
      </c>
      <c r="M527" s="92">
        <f t="shared" ref="M527:M532" si="85">K527+L527</f>
        <v>0</v>
      </c>
      <c r="N527" s="92"/>
      <c r="Q527" s="101"/>
      <c r="R527" s="101"/>
      <c r="S527" s="101"/>
      <c r="T527" s="101"/>
      <c r="U527" s="101"/>
      <c r="V527" s="187"/>
      <c r="W527" s="415"/>
      <c r="X527" s="506" t="s">
        <v>602</v>
      </c>
      <c r="Y527" s="525"/>
      <c r="Z527" s="510"/>
      <c r="AA527" s="190"/>
      <c r="AB527" s="190"/>
      <c r="AC527" s="510"/>
    </row>
    <row r="528" spans="1:29" x14ac:dyDescent="0.2">
      <c r="A528" s="12">
        <f>A527+1</f>
        <v>7401</v>
      </c>
      <c r="B528" s="9" t="s">
        <v>209</v>
      </c>
      <c r="C528" s="18"/>
      <c r="D528" s="23"/>
      <c r="E528" s="18"/>
      <c r="F528" s="24"/>
      <c r="G528" s="155" t="s">
        <v>130</v>
      </c>
      <c r="H528" s="5">
        <v>0</v>
      </c>
      <c r="I528" s="86"/>
      <c r="J528" s="96"/>
      <c r="K528" s="95"/>
      <c r="L528" s="95">
        <f>F528*H528</f>
        <v>0</v>
      </c>
      <c r="M528" s="92">
        <f t="shared" si="85"/>
        <v>0</v>
      </c>
      <c r="N528" s="92"/>
      <c r="Q528" s="101"/>
      <c r="R528" s="101"/>
      <c r="S528" s="101"/>
      <c r="T528" s="101"/>
      <c r="U528" s="101"/>
      <c r="V528" s="187"/>
      <c r="W528" s="415"/>
      <c r="X528" s="498"/>
    </row>
    <row r="529" spans="1:29" x14ac:dyDescent="0.2">
      <c r="A529" s="12">
        <f>A528+1</f>
        <v>7402</v>
      </c>
      <c r="B529" s="9" t="s">
        <v>208</v>
      </c>
      <c r="C529" s="18"/>
      <c r="D529" s="23"/>
      <c r="E529" s="18"/>
      <c r="F529" s="24"/>
      <c r="G529" s="155" t="s">
        <v>130</v>
      </c>
      <c r="H529" s="5">
        <v>0</v>
      </c>
      <c r="I529" s="86"/>
      <c r="J529" s="96"/>
      <c r="K529" s="95"/>
      <c r="L529" s="95">
        <f>F529*H529</f>
        <v>0</v>
      </c>
      <c r="M529" s="92">
        <f t="shared" si="85"/>
        <v>0</v>
      </c>
      <c r="N529" s="92"/>
      <c r="Q529" s="101"/>
      <c r="R529" s="101"/>
      <c r="S529" s="101"/>
      <c r="T529" s="101"/>
      <c r="U529" s="101"/>
      <c r="V529" s="187"/>
      <c r="W529" s="415"/>
      <c r="X529" s="498"/>
    </row>
    <row r="530" spans="1:29" x14ac:dyDescent="0.2">
      <c r="A530" s="12">
        <f>A529+1</f>
        <v>7403</v>
      </c>
      <c r="B530" s="9" t="s">
        <v>207</v>
      </c>
      <c r="C530" s="18"/>
      <c r="D530" s="23"/>
      <c r="E530" s="18"/>
      <c r="F530" s="24"/>
      <c r="G530" s="155" t="s">
        <v>130</v>
      </c>
      <c r="H530" s="5">
        <v>0</v>
      </c>
      <c r="I530" s="86"/>
      <c r="J530" s="96"/>
      <c r="K530" s="95"/>
      <c r="L530" s="95">
        <f>F530*H530</f>
        <v>0</v>
      </c>
      <c r="M530" s="92">
        <f t="shared" si="85"/>
        <v>0</v>
      </c>
      <c r="N530" s="92"/>
      <c r="Q530" s="101"/>
      <c r="R530" s="101"/>
      <c r="S530" s="101"/>
      <c r="T530" s="101"/>
      <c r="U530" s="101"/>
      <c r="V530" s="187"/>
      <c r="W530" s="415"/>
      <c r="X530" s="498"/>
    </row>
    <row r="531" spans="1:29" x14ac:dyDescent="0.2">
      <c r="A531" s="12">
        <f>A530+1</f>
        <v>7404</v>
      </c>
      <c r="B531" s="9" t="s">
        <v>121</v>
      </c>
      <c r="C531" s="18"/>
      <c r="D531" s="23"/>
      <c r="E531" s="18"/>
      <c r="F531" s="194">
        <f>$G$19</f>
        <v>0</v>
      </c>
      <c r="G531" s="155" t="s">
        <v>198</v>
      </c>
      <c r="H531" s="5">
        <v>0</v>
      </c>
      <c r="I531" s="86"/>
      <c r="J531" s="96"/>
      <c r="K531" s="95"/>
      <c r="L531" s="95">
        <f>F531*H531</f>
        <v>0</v>
      </c>
      <c r="M531" s="92">
        <f t="shared" si="85"/>
        <v>0</v>
      </c>
      <c r="N531" s="92"/>
      <c r="Q531" s="101"/>
      <c r="R531" s="101"/>
      <c r="S531" s="101"/>
      <c r="T531" s="101"/>
      <c r="U531" s="101"/>
      <c r="V531" s="187"/>
      <c r="W531" s="415"/>
      <c r="X531" s="498"/>
    </row>
    <row r="532" spans="1:29" x14ac:dyDescent="0.2">
      <c r="A532" s="12">
        <f>A531+1</f>
        <v>7405</v>
      </c>
      <c r="C532" s="18"/>
      <c r="D532" s="23"/>
      <c r="E532" s="18"/>
      <c r="F532" s="24"/>
      <c r="G532" s="170"/>
      <c r="H532" s="5"/>
      <c r="I532" s="86"/>
      <c r="J532" s="96"/>
      <c r="K532" s="95"/>
      <c r="L532" s="95"/>
      <c r="M532" s="92">
        <f t="shared" si="85"/>
        <v>0</v>
      </c>
      <c r="N532" s="92"/>
      <c r="Q532" s="101"/>
      <c r="R532" s="101"/>
      <c r="S532" s="101"/>
      <c r="T532" s="101"/>
      <c r="U532" s="101"/>
      <c r="V532" s="187"/>
      <c r="W532" s="415"/>
      <c r="X532" s="498"/>
    </row>
    <row r="533" spans="1:29" x14ac:dyDescent="0.2">
      <c r="C533" s="18"/>
      <c r="D533" s="23"/>
      <c r="E533" s="18"/>
      <c r="F533" s="24"/>
      <c r="G533" s="170"/>
      <c r="H533" s="5"/>
      <c r="I533" s="86"/>
      <c r="J533" s="94"/>
      <c r="K533" s="93"/>
      <c r="L533" s="93"/>
      <c r="M533" s="92"/>
      <c r="N533" s="92"/>
      <c r="Q533" s="101"/>
      <c r="R533" s="101"/>
      <c r="S533" s="101"/>
      <c r="T533" s="101"/>
      <c r="U533" s="101"/>
      <c r="V533" s="187"/>
      <c r="W533" s="415"/>
      <c r="X533" s="498"/>
    </row>
    <row r="534" spans="1:29" x14ac:dyDescent="0.2">
      <c r="B534" s="106" t="s">
        <v>206</v>
      </c>
      <c r="C534" s="49"/>
      <c r="D534" s="82"/>
      <c r="E534" s="49"/>
      <c r="F534" s="130"/>
      <c r="G534" s="193"/>
      <c r="H534" s="105"/>
      <c r="I534" s="105" t="s">
        <v>79</v>
      </c>
      <c r="J534" s="104"/>
      <c r="K534" s="103">
        <f>SUM(K535:K540)</f>
        <v>0</v>
      </c>
      <c r="L534" s="103">
        <f>SUM(L535:L540)</f>
        <v>0</v>
      </c>
      <c r="M534" s="158">
        <f>SUM(M535:M540)</f>
        <v>0</v>
      </c>
      <c r="N534" s="158">
        <f>SUM(N535:N541)</f>
        <v>0</v>
      </c>
      <c r="O534" s="110"/>
      <c r="Q534" s="101"/>
      <c r="R534" s="101"/>
      <c r="S534" s="101"/>
      <c r="T534" s="101"/>
      <c r="U534" s="101"/>
      <c r="V534" s="187"/>
      <c r="W534" s="415"/>
      <c r="X534" s="498"/>
    </row>
    <row r="535" spans="1:29" x14ac:dyDescent="0.2">
      <c r="A535" s="12">
        <v>7500</v>
      </c>
      <c r="B535" s="9" t="s">
        <v>205</v>
      </c>
      <c r="C535" s="18"/>
      <c r="D535" s="23"/>
      <c r="E535" s="18"/>
      <c r="F535" s="194">
        <f>$G$261</f>
        <v>0</v>
      </c>
      <c r="G535" s="155" t="s">
        <v>198</v>
      </c>
      <c r="H535" s="5">
        <v>0</v>
      </c>
      <c r="I535" s="86"/>
      <c r="J535" s="96"/>
      <c r="K535" s="95"/>
      <c r="L535" s="95">
        <f>F535*H535</f>
        <v>0</v>
      </c>
      <c r="M535" s="92">
        <f>K535+L535</f>
        <v>0</v>
      </c>
      <c r="N535" s="92"/>
      <c r="Q535" s="101"/>
      <c r="R535" s="101"/>
      <c r="S535" s="101"/>
      <c r="T535" s="101"/>
      <c r="U535" s="101"/>
      <c r="V535" s="187"/>
      <c r="W535" s="415"/>
      <c r="X535" s="506" t="s">
        <v>603</v>
      </c>
      <c r="Y535" s="525"/>
      <c r="Z535" s="510"/>
      <c r="AA535" s="190"/>
      <c r="AB535" s="190"/>
      <c r="AC535" s="510"/>
    </row>
    <row r="536" spans="1:29" x14ac:dyDescent="0.2">
      <c r="A536" s="12">
        <f>A535+1</f>
        <v>7501</v>
      </c>
      <c r="B536" s="9" t="s">
        <v>204</v>
      </c>
      <c r="C536" s="18"/>
      <c r="D536" s="23"/>
      <c r="E536" s="18"/>
      <c r="F536" s="26"/>
      <c r="G536" s="155" t="s">
        <v>198</v>
      </c>
      <c r="H536" s="5">
        <v>0</v>
      </c>
      <c r="I536" s="86"/>
      <c r="J536" s="96"/>
      <c r="K536" s="95"/>
      <c r="L536" s="95">
        <f>F536*H536</f>
        <v>0</v>
      </c>
      <c r="M536" s="92">
        <f>K536+L536</f>
        <v>0</v>
      </c>
      <c r="N536" s="92"/>
      <c r="Q536" s="101"/>
      <c r="R536" s="101"/>
      <c r="S536" s="101"/>
      <c r="T536" s="101"/>
      <c r="U536" s="101"/>
      <c r="V536" s="187"/>
      <c r="W536" s="415"/>
      <c r="X536" s="498"/>
    </row>
    <row r="537" spans="1:29" x14ac:dyDescent="0.2">
      <c r="A537" s="12">
        <f>A536+1</f>
        <v>7502</v>
      </c>
      <c r="B537" s="9" t="s">
        <v>203</v>
      </c>
      <c r="C537" s="18"/>
      <c r="D537" s="23"/>
      <c r="E537" s="18"/>
      <c r="F537" s="191">
        <v>0</v>
      </c>
      <c r="G537" s="155" t="s">
        <v>130</v>
      </c>
      <c r="H537" s="5">
        <v>0</v>
      </c>
      <c r="I537" s="86"/>
      <c r="J537" s="96"/>
      <c r="K537" s="95"/>
      <c r="L537" s="95">
        <f>F537*H537</f>
        <v>0</v>
      </c>
      <c r="M537" s="92">
        <f>K537+L537</f>
        <v>0</v>
      </c>
      <c r="N537" s="92"/>
      <c r="Q537" s="101"/>
      <c r="R537" s="101"/>
      <c r="S537" s="101"/>
      <c r="T537" s="101"/>
      <c r="U537" s="101"/>
      <c r="V537" s="187"/>
      <c r="W537" s="415"/>
      <c r="X537" s="498"/>
    </row>
    <row r="538" spans="1:29" x14ac:dyDescent="0.2">
      <c r="A538" s="12">
        <f>A537+1</f>
        <v>7503</v>
      </c>
      <c r="B538" s="9" t="s">
        <v>121</v>
      </c>
      <c r="C538" s="18"/>
      <c r="D538" s="23"/>
      <c r="E538" s="18"/>
      <c r="F538" s="194">
        <f>$F$535</f>
        <v>0</v>
      </c>
      <c r="G538" s="155" t="s">
        <v>198</v>
      </c>
      <c r="H538" s="5">
        <v>0</v>
      </c>
      <c r="I538" s="86"/>
      <c r="J538" s="96"/>
      <c r="K538" s="95"/>
      <c r="L538" s="95">
        <f>F538*H538</f>
        <v>0</v>
      </c>
      <c r="M538" s="92">
        <f>K538+L538</f>
        <v>0</v>
      </c>
      <c r="N538" s="92"/>
      <c r="Q538" s="101"/>
      <c r="R538" s="101"/>
      <c r="S538" s="101"/>
      <c r="T538" s="101"/>
      <c r="U538" s="101"/>
      <c r="V538" s="187"/>
      <c r="W538" s="415"/>
      <c r="X538" s="498"/>
    </row>
    <row r="539" spans="1:29" x14ac:dyDescent="0.2">
      <c r="A539" s="12">
        <f>A538+1</f>
        <v>7504</v>
      </c>
      <c r="C539" s="18"/>
      <c r="D539" s="23"/>
      <c r="E539" s="18"/>
      <c r="F539" s="191"/>
      <c r="G539" s="170"/>
      <c r="H539" s="5"/>
      <c r="I539" s="86"/>
      <c r="J539" s="96"/>
      <c r="K539" s="95"/>
      <c r="L539" s="95"/>
      <c r="M539" s="92">
        <f>K539+L539</f>
        <v>0</v>
      </c>
      <c r="N539" s="92"/>
      <c r="Q539" s="101"/>
      <c r="R539" s="101"/>
      <c r="S539" s="101"/>
      <c r="T539" s="101"/>
      <c r="U539" s="101"/>
      <c r="V539" s="187"/>
      <c r="W539" s="415"/>
      <c r="X539" s="498"/>
    </row>
    <row r="540" spans="1:29" x14ac:dyDescent="0.2">
      <c r="C540" s="18"/>
      <c r="D540" s="23"/>
      <c r="E540" s="18"/>
      <c r="F540" s="24"/>
      <c r="G540" s="170"/>
      <c r="H540" s="5"/>
      <c r="I540" s="86"/>
      <c r="J540" s="86"/>
      <c r="K540" s="93"/>
      <c r="L540" s="93"/>
      <c r="M540" s="95"/>
      <c r="N540" s="95"/>
      <c r="Q540" s="101"/>
      <c r="R540" s="101"/>
      <c r="S540" s="101"/>
      <c r="T540" s="101"/>
      <c r="U540" s="101"/>
      <c r="V540" s="187"/>
      <c r="W540" s="415"/>
      <c r="X540" s="498"/>
    </row>
    <row r="541" spans="1:29" x14ac:dyDescent="0.2">
      <c r="C541" s="18"/>
      <c r="D541" s="23"/>
      <c r="E541" s="18"/>
      <c r="F541" s="24"/>
      <c r="G541" s="170"/>
      <c r="H541" s="5"/>
      <c r="I541" s="86"/>
      <c r="J541" s="86"/>
      <c r="K541" s="168"/>
      <c r="L541" s="168"/>
      <c r="M541" s="108"/>
      <c r="N541" s="108"/>
      <c r="Q541" s="101"/>
      <c r="R541" s="101"/>
      <c r="S541" s="101"/>
      <c r="T541" s="101"/>
      <c r="U541" s="101"/>
      <c r="V541" s="187"/>
      <c r="W541" s="415"/>
      <c r="X541" s="498"/>
    </row>
    <row r="542" spans="1:29" x14ac:dyDescent="0.2">
      <c r="A542" s="107"/>
      <c r="B542" s="106" t="s">
        <v>202</v>
      </c>
      <c r="C542" s="49"/>
      <c r="D542" s="82"/>
      <c r="E542" s="49"/>
      <c r="F542" s="130"/>
      <c r="G542" s="193"/>
      <c r="H542" s="105"/>
      <c r="I542" s="105" t="s">
        <v>79</v>
      </c>
      <c r="J542" s="104"/>
      <c r="K542" s="103">
        <f>SUM(K543:K557)</f>
        <v>0</v>
      </c>
      <c r="L542" s="103">
        <f>SUM(L543:L557)</f>
        <v>0</v>
      </c>
      <c r="M542" s="192">
        <f>SUM(M543:M557)</f>
        <v>0</v>
      </c>
      <c r="N542" s="192">
        <f>SUM(N543:N557)</f>
        <v>0</v>
      </c>
      <c r="Q542" s="101"/>
      <c r="R542" s="101"/>
      <c r="S542" s="101"/>
      <c r="T542" s="101"/>
      <c r="U542" s="101"/>
      <c r="V542" s="187"/>
      <c r="W542" s="415"/>
      <c r="X542" s="498"/>
      <c r="AB542" s="5" t="s">
        <v>255</v>
      </c>
    </row>
    <row r="543" spans="1:29" x14ac:dyDescent="0.2">
      <c r="A543" s="12">
        <v>7600</v>
      </c>
      <c r="B543" s="9" t="s">
        <v>201</v>
      </c>
      <c r="C543" s="18"/>
      <c r="D543" s="23"/>
      <c r="E543" s="18"/>
      <c r="F543" s="17">
        <v>0</v>
      </c>
      <c r="G543" s="155" t="s">
        <v>200</v>
      </c>
      <c r="H543" s="5">
        <v>0</v>
      </c>
      <c r="I543" s="164"/>
      <c r="J543" s="96"/>
      <c r="K543" s="95"/>
      <c r="L543" s="95">
        <f t="shared" ref="L543:L551" si="86">F543*H543</f>
        <v>0</v>
      </c>
      <c r="M543" s="92">
        <f t="shared" ref="M543:M556" si="87">K543+L543</f>
        <v>0</v>
      </c>
      <c r="N543" s="92"/>
      <c r="Q543" s="9"/>
      <c r="R543" s="101"/>
      <c r="S543" s="101"/>
      <c r="T543" s="101"/>
      <c r="U543" s="101"/>
      <c r="V543" s="187"/>
      <c r="W543" s="415"/>
      <c r="X543" s="498"/>
    </row>
    <row r="544" spans="1:29" x14ac:dyDescent="0.2">
      <c r="A544" s="12">
        <f t="shared" ref="A544:A556" si="88">A543+1</f>
        <v>7601</v>
      </c>
      <c r="B544" s="9" t="s">
        <v>199</v>
      </c>
      <c r="C544" s="18"/>
      <c r="D544" s="23"/>
      <c r="E544" s="18"/>
      <c r="F544" s="191">
        <v>0</v>
      </c>
      <c r="G544" s="155" t="s">
        <v>198</v>
      </c>
      <c r="H544" s="5">
        <v>0</v>
      </c>
      <c r="I544" s="86"/>
      <c r="J544" s="96"/>
      <c r="K544" s="95"/>
      <c r="L544" s="95">
        <f t="shared" si="86"/>
        <v>0</v>
      </c>
      <c r="M544" s="92">
        <f t="shared" si="87"/>
        <v>0</v>
      </c>
      <c r="N544" s="92"/>
      <c r="Q544" s="9"/>
      <c r="R544" s="101"/>
      <c r="S544" s="101"/>
      <c r="T544" s="101"/>
      <c r="U544" s="101"/>
      <c r="V544" s="187"/>
      <c r="W544" s="415"/>
      <c r="X544" s="498"/>
    </row>
    <row r="545" spans="1:29" x14ac:dyDescent="0.2">
      <c r="A545" s="12">
        <f t="shared" si="88"/>
        <v>7602</v>
      </c>
      <c r="B545" s="9" t="s">
        <v>197</v>
      </c>
      <c r="C545" s="18"/>
      <c r="D545" s="23"/>
      <c r="E545" s="191" t="s">
        <v>190</v>
      </c>
      <c r="F545" s="24">
        <v>0</v>
      </c>
      <c r="G545" s="155" t="s">
        <v>130</v>
      </c>
      <c r="H545" s="5">
        <v>0</v>
      </c>
      <c r="I545" s="86"/>
      <c r="J545" s="96"/>
      <c r="K545" s="95"/>
      <c r="L545" s="95">
        <f t="shared" si="86"/>
        <v>0</v>
      </c>
      <c r="M545" s="92">
        <f t="shared" si="87"/>
        <v>0</v>
      </c>
      <c r="N545" s="92"/>
      <c r="Q545" s="9"/>
      <c r="R545" s="101"/>
      <c r="S545" s="101"/>
      <c r="T545" s="101"/>
      <c r="U545" s="101"/>
      <c r="V545" s="187"/>
      <c r="W545" s="415"/>
      <c r="X545" s="498"/>
    </row>
    <row r="546" spans="1:29" x14ac:dyDescent="0.2">
      <c r="A546" s="12">
        <f t="shared" si="88"/>
        <v>7603</v>
      </c>
      <c r="B546" s="9" t="s">
        <v>196</v>
      </c>
      <c r="C546" s="18"/>
      <c r="D546" s="23"/>
      <c r="E546" s="191" t="s">
        <v>190</v>
      </c>
      <c r="F546" s="191">
        <v>0</v>
      </c>
      <c r="G546" s="155" t="s">
        <v>130</v>
      </c>
      <c r="H546" s="5">
        <v>0</v>
      </c>
      <c r="I546" s="86"/>
      <c r="J546" s="96"/>
      <c r="K546" s="95"/>
      <c r="L546" s="95">
        <f t="shared" si="86"/>
        <v>0</v>
      </c>
      <c r="M546" s="92">
        <f t="shared" si="87"/>
        <v>0</v>
      </c>
      <c r="N546" s="92"/>
      <c r="Q546" s="9"/>
      <c r="R546" s="101"/>
      <c r="S546" s="101"/>
      <c r="T546" s="101"/>
      <c r="U546" s="101"/>
      <c r="V546" s="187"/>
      <c r="W546" s="415"/>
      <c r="X546" s="498"/>
    </row>
    <row r="547" spans="1:29" x14ac:dyDescent="0.2">
      <c r="A547" s="12">
        <f t="shared" si="88"/>
        <v>7604</v>
      </c>
      <c r="B547" s="9" t="s">
        <v>195</v>
      </c>
      <c r="C547" s="18"/>
      <c r="D547" s="23"/>
      <c r="E547" s="191" t="s">
        <v>190</v>
      </c>
      <c r="F547" s="191">
        <v>0</v>
      </c>
      <c r="G547" s="155" t="s">
        <v>130</v>
      </c>
      <c r="H547" s="5">
        <v>0</v>
      </c>
      <c r="I547" s="86"/>
      <c r="J547" s="96"/>
      <c r="K547" s="95"/>
      <c r="L547" s="95">
        <f t="shared" si="86"/>
        <v>0</v>
      </c>
      <c r="M547" s="92">
        <f t="shared" si="87"/>
        <v>0</v>
      </c>
      <c r="N547" s="92"/>
      <c r="Q547" s="9"/>
      <c r="R547" s="101"/>
      <c r="S547" s="101"/>
      <c r="T547" s="101"/>
      <c r="U547" s="101"/>
      <c r="V547" s="187"/>
      <c r="W547" s="415"/>
      <c r="X547" s="498"/>
    </row>
    <row r="548" spans="1:29" x14ac:dyDescent="0.2">
      <c r="A548" s="12">
        <f t="shared" si="88"/>
        <v>7605</v>
      </c>
      <c r="B548" s="9" t="s">
        <v>194</v>
      </c>
      <c r="C548" s="18"/>
      <c r="D548" s="23"/>
      <c r="E548" s="191" t="s">
        <v>190</v>
      </c>
      <c r="F548" s="24">
        <v>0</v>
      </c>
      <c r="G548" s="155" t="s">
        <v>130</v>
      </c>
      <c r="H548" s="5">
        <v>0</v>
      </c>
      <c r="I548" s="86"/>
      <c r="J548" s="96"/>
      <c r="K548" s="95"/>
      <c r="L548" s="95">
        <f t="shared" si="86"/>
        <v>0</v>
      </c>
      <c r="M548" s="92">
        <f t="shared" si="87"/>
        <v>0</v>
      </c>
      <c r="N548" s="92"/>
      <c r="Q548" s="9"/>
      <c r="R548" s="101"/>
      <c r="S548" s="101"/>
      <c r="T548" s="101"/>
      <c r="U548" s="101"/>
      <c r="V548" s="187"/>
      <c r="W548" s="415"/>
      <c r="X548" s="498"/>
    </row>
    <row r="549" spans="1:29" x14ac:dyDescent="0.2">
      <c r="A549" s="12">
        <f t="shared" si="88"/>
        <v>7606</v>
      </c>
      <c r="B549" s="9" t="s">
        <v>193</v>
      </c>
      <c r="C549" s="18"/>
      <c r="D549" s="23"/>
      <c r="E549" s="191" t="s">
        <v>190</v>
      </c>
      <c r="F549" s="24">
        <v>0</v>
      </c>
      <c r="G549" s="155" t="s">
        <v>130</v>
      </c>
      <c r="H549" s="5">
        <v>0</v>
      </c>
      <c r="I549" s="86"/>
      <c r="J549" s="96"/>
      <c r="K549" s="95"/>
      <c r="L549" s="95">
        <f t="shared" si="86"/>
        <v>0</v>
      </c>
      <c r="M549" s="92">
        <f t="shared" si="87"/>
        <v>0</v>
      </c>
      <c r="N549" s="92"/>
      <c r="Q549" s="9"/>
      <c r="R549" s="101"/>
      <c r="S549" s="101"/>
      <c r="T549" s="101"/>
      <c r="U549" s="101"/>
      <c r="V549" s="187"/>
      <c r="W549" s="415"/>
      <c r="X549" s="498"/>
    </row>
    <row r="550" spans="1:29" x14ac:dyDescent="0.2">
      <c r="A550" s="12">
        <f t="shared" si="88"/>
        <v>7607</v>
      </c>
      <c r="B550" s="9" t="s">
        <v>192</v>
      </c>
      <c r="C550" s="18"/>
      <c r="D550" s="23"/>
      <c r="E550" s="191" t="s">
        <v>190</v>
      </c>
      <c r="F550" s="24">
        <v>0</v>
      </c>
      <c r="G550" s="155" t="s">
        <v>130</v>
      </c>
      <c r="H550" s="5">
        <v>0</v>
      </c>
      <c r="I550" s="86"/>
      <c r="J550" s="96"/>
      <c r="K550" s="95"/>
      <c r="L550" s="95">
        <f t="shared" si="86"/>
        <v>0</v>
      </c>
      <c r="M550" s="92">
        <f t="shared" si="87"/>
        <v>0</v>
      </c>
      <c r="N550" s="92"/>
      <c r="Q550" s="9"/>
      <c r="R550" s="101"/>
      <c r="S550" s="101"/>
      <c r="T550" s="101"/>
      <c r="U550" s="101"/>
      <c r="V550" s="187"/>
      <c r="W550" s="415"/>
      <c r="X550" s="498"/>
    </row>
    <row r="551" spans="1:29" x14ac:dyDescent="0.2">
      <c r="A551" s="12">
        <f t="shared" si="88"/>
        <v>7608</v>
      </c>
      <c r="B551" s="9" t="s">
        <v>191</v>
      </c>
      <c r="C551" s="18"/>
      <c r="D551" s="23"/>
      <c r="E551" s="191" t="s">
        <v>190</v>
      </c>
      <c r="F551" s="24">
        <v>0</v>
      </c>
      <c r="G551" s="155" t="s">
        <v>130</v>
      </c>
      <c r="H551" s="5">
        <v>0</v>
      </c>
      <c r="I551" s="86"/>
      <c r="J551" s="96"/>
      <c r="K551" s="95"/>
      <c r="L551" s="95">
        <f t="shared" si="86"/>
        <v>0</v>
      </c>
      <c r="M551" s="92">
        <f t="shared" si="87"/>
        <v>0</v>
      </c>
      <c r="N551" s="92"/>
      <c r="Q551" s="9"/>
      <c r="R551" s="101"/>
      <c r="S551" s="101"/>
      <c r="T551" s="101"/>
      <c r="U551" s="101"/>
      <c r="V551" s="187"/>
      <c r="W551" s="415"/>
      <c r="X551" s="498"/>
    </row>
    <row r="552" spans="1:29" x14ac:dyDescent="0.2">
      <c r="A552" s="12">
        <f t="shared" si="88"/>
        <v>7609</v>
      </c>
      <c r="B552" s="9" t="s">
        <v>189</v>
      </c>
      <c r="C552" s="18"/>
      <c r="D552" s="23"/>
      <c r="E552" s="18"/>
      <c r="F552" s="24"/>
      <c r="G552" s="156"/>
      <c r="H552" s="5"/>
      <c r="I552" s="86"/>
      <c r="J552" s="96"/>
      <c r="K552" s="95"/>
      <c r="L552" s="95">
        <v>0</v>
      </c>
      <c r="M552" s="92">
        <f t="shared" si="87"/>
        <v>0</v>
      </c>
      <c r="N552" s="92"/>
      <c r="Q552" s="9"/>
      <c r="R552" s="101"/>
      <c r="S552" s="101"/>
      <c r="T552" s="101"/>
      <c r="U552" s="101"/>
      <c r="V552" s="187"/>
      <c r="W552" s="415"/>
      <c r="X552" s="498"/>
    </row>
    <row r="553" spans="1:29" x14ac:dyDescent="0.2">
      <c r="A553" s="12">
        <f t="shared" si="88"/>
        <v>7610</v>
      </c>
      <c r="B553" s="9" t="s">
        <v>188</v>
      </c>
      <c r="C553" s="18"/>
      <c r="D553" s="23"/>
      <c r="E553" s="18" t="s">
        <v>187</v>
      </c>
      <c r="F553" s="14">
        <v>0</v>
      </c>
      <c r="G553" s="156" t="s">
        <v>169</v>
      </c>
      <c r="H553" s="190">
        <v>0</v>
      </c>
      <c r="I553" s="86"/>
      <c r="J553" s="96"/>
      <c r="K553" s="95"/>
      <c r="L553" s="95">
        <f>ROUND((F553*H553)*2,1)/2</f>
        <v>0</v>
      </c>
      <c r="M553" s="92">
        <f t="shared" si="87"/>
        <v>0</v>
      </c>
      <c r="N553" s="92"/>
      <c r="Q553" s="9"/>
      <c r="R553" s="101"/>
      <c r="S553" s="101"/>
      <c r="T553" s="101"/>
      <c r="U553" s="101"/>
      <c r="V553" s="187"/>
      <c r="W553" s="415"/>
      <c r="X553" s="506" t="s">
        <v>604</v>
      </c>
      <c r="Y553" s="525"/>
      <c r="Z553" s="510"/>
      <c r="AA553" s="190"/>
      <c r="AB553" s="190"/>
      <c r="AC553" s="510"/>
    </row>
    <row r="554" spans="1:29" x14ac:dyDescent="0.2">
      <c r="A554" s="12">
        <f t="shared" si="88"/>
        <v>7611</v>
      </c>
      <c r="B554" s="9" t="s">
        <v>186</v>
      </c>
      <c r="C554" s="18"/>
      <c r="D554" s="23"/>
      <c r="E554" s="18"/>
      <c r="F554" s="24">
        <v>0</v>
      </c>
      <c r="G554" s="155" t="s">
        <v>130</v>
      </c>
      <c r="H554" s="5">
        <v>0</v>
      </c>
      <c r="I554" s="86"/>
      <c r="J554" s="96"/>
      <c r="K554" s="95"/>
      <c r="L554" s="95">
        <f>F554*H554</f>
        <v>0</v>
      </c>
      <c r="M554" s="92">
        <f t="shared" si="87"/>
        <v>0</v>
      </c>
      <c r="N554" s="92"/>
      <c r="Q554" s="9"/>
      <c r="R554" s="101"/>
      <c r="S554" s="101"/>
      <c r="T554" s="101"/>
      <c r="U554" s="101"/>
      <c r="V554" s="187"/>
      <c r="W554" s="415"/>
      <c r="X554" s="498"/>
    </row>
    <row r="555" spans="1:29" x14ac:dyDescent="0.2">
      <c r="A555" s="12">
        <f t="shared" si="88"/>
        <v>7612</v>
      </c>
      <c r="B555" s="9" t="s">
        <v>185</v>
      </c>
      <c r="C555" s="18"/>
      <c r="D555" s="23"/>
      <c r="E555" s="18"/>
      <c r="F555" s="24">
        <v>0</v>
      </c>
      <c r="G555" s="155" t="s">
        <v>130</v>
      </c>
      <c r="H555" s="5">
        <v>0</v>
      </c>
      <c r="I555" s="86"/>
      <c r="J555" s="96"/>
      <c r="K555" s="95"/>
      <c r="L555" s="95">
        <f>F555*H555</f>
        <v>0</v>
      </c>
      <c r="M555" s="92">
        <f t="shared" si="87"/>
        <v>0</v>
      </c>
      <c r="N555" s="92"/>
      <c r="Q555" s="9"/>
      <c r="R555" s="101"/>
      <c r="S555" s="101"/>
      <c r="T555" s="101"/>
      <c r="U555" s="101"/>
      <c r="V555" s="187"/>
      <c r="W555" s="415"/>
      <c r="X555" s="498"/>
    </row>
    <row r="556" spans="1:29" x14ac:dyDescent="0.2">
      <c r="A556" s="12">
        <f t="shared" si="88"/>
        <v>7613</v>
      </c>
      <c r="C556" s="18"/>
      <c r="D556" s="23"/>
      <c r="E556" s="18"/>
      <c r="F556" s="24"/>
      <c r="G556" s="23"/>
      <c r="H556" s="5"/>
      <c r="I556" s="86"/>
      <c r="J556" s="96"/>
      <c r="K556" s="95"/>
      <c r="L556" s="95"/>
      <c r="M556" s="92">
        <f t="shared" si="87"/>
        <v>0</v>
      </c>
      <c r="N556" s="92"/>
      <c r="Q556" s="101"/>
      <c r="R556" s="101"/>
      <c r="S556" s="101"/>
      <c r="T556" s="101"/>
      <c r="U556" s="101"/>
      <c r="V556" s="187"/>
      <c r="W556" s="415"/>
      <c r="X556" s="498"/>
    </row>
    <row r="557" spans="1:29" x14ac:dyDescent="0.2">
      <c r="C557" s="18"/>
      <c r="D557" s="23"/>
      <c r="E557" s="18"/>
      <c r="F557" s="24"/>
      <c r="G557" s="23"/>
      <c r="H557" s="5"/>
      <c r="I557" s="86"/>
      <c r="J557" s="96"/>
      <c r="K557" s="95"/>
      <c r="L557" s="95"/>
      <c r="M557" s="92"/>
      <c r="N557" s="92"/>
      <c r="Q557" s="101"/>
      <c r="R557" s="101"/>
      <c r="S557" s="101"/>
      <c r="T557" s="101"/>
      <c r="U557" s="101"/>
      <c r="V557" s="187"/>
      <c r="W557" s="415"/>
      <c r="X557" s="498"/>
    </row>
    <row r="558" spans="1:29" x14ac:dyDescent="0.2">
      <c r="A558" s="107"/>
      <c r="B558" s="106" t="s">
        <v>184</v>
      </c>
      <c r="C558" s="49"/>
      <c r="D558" s="82"/>
      <c r="E558" s="49"/>
      <c r="F558" s="130"/>
      <c r="G558" s="159"/>
      <c r="H558" s="105"/>
      <c r="I558" s="105" t="s">
        <v>79</v>
      </c>
      <c r="J558" s="104"/>
      <c r="K558" s="103">
        <f>SUM(K559:K565)</f>
        <v>0</v>
      </c>
      <c r="L558" s="103">
        <f>SUM(L559:L565)</f>
        <v>0</v>
      </c>
      <c r="M558" s="158">
        <f>SUM(M559:M565)</f>
        <v>0</v>
      </c>
      <c r="N558" s="158">
        <f>SUM(N559:N565)</f>
        <v>0</v>
      </c>
      <c r="O558" s="110"/>
      <c r="Q558" s="101"/>
      <c r="R558" s="101"/>
      <c r="S558" s="101"/>
      <c r="T558" s="101"/>
      <c r="U558" s="101"/>
      <c r="V558" s="187"/>
      <c r="W558" s="415"/>
      <c r="X558" s="498"/>
    </row>
    <row r="559" spans="1:29" x14ac:dyDescent="0.2">
      <c r="A559" s="12">
        <v>7700</v>
      </c>
      <c r="B559" s="9" t="s">
        <v>183</v>
      </c>
      <c r="C559" s="18"/>
      <c r="D559" s="23"/>
      <c r="E559" s="18"/>
      <c r="F559" s="24"/>
      <c r="G559" s="156"/>
      <c r="H559" s="5"/>
      <c r="J559" s="96"/>
      <c r="K559" s="95"/>
      <c r="L559" s="95">
        <v>0</v>
      </c>
      <c r="M559" s="92">
        <f>K559+L559</f>
        <v>0</v>
      </c>
      <c r="N559" s="92"/>
      <c r="X559" s="498"/>
    </row>
    <row r="560" spans="1:29" x14ac:dyDescent="0.2">
      <c r="A560" s="12">
        <f>A559+1</f>
        <v>7701</v>
      </c>
      <c r="B560" s="9" t="s">
        <v>182</v>
      </c>
      <c r="C560" s="18"/>
      <c r="D560" s="23"/>
      <c r="E560" s="18"/>
      <c r="F560" s="24"/>
      <c r="G560" s="156"/>
      <c r="H560" s="5"/>
      <c r="J560" s="96"/>
      <c r="K560" s="95"/>
      <c r="L560" s="95">
        <v>0</v>
      </c>
      <c r="M560" s="92">
        <f>K560+L560</f>
        <v>0</v>
      </c>
      <c r="N560" s="92"/>
      <c r="X560" s="498"/>
    </row>
    <row r="561" spans="1:29" x14ac:dyDescent="0.2">
      <c r="A561" s="12">
        <f>A560+1</f>
        <v>7702</v>
      </c>
      <c r="B561" s="9" t="s">
        <v>181</v>
      </c>
      <c r="C561" s="18"/>
      <c r="D561" s="23"/>
      <c r="E561" s="18"/>
      <c r="F561" s="24"/>
      <c r="G561" s="156"/>
      <c r="H561" s="5"/>
      <c r="I561" s="86"/>
      <c r="J561" s="96"/>
      <c r="K561" s="95"/>
      <c r="L561" s="95">
        <v>0</v>
      </c>
      <c r="M561" s="92">
        <f>K561+L561</f>
        <v>0</v>
      </c>
      <c r="N561" s="92"/>
      <c r="X561" s="498"/>
    </row>
    <row r="562" spans="1:29" x14ac:dyDescent="0.2">
      <c r="A562" s="12">
        <f>A561+1</f>
        <v>7703</v>
      </c>
      <c r="B562" s="9" t="s">
        <v>180</v>
      </c>
      <c r="C562" s="18"/>
      <c r="D562" s="23"/>
      <c r="E562" s="18"/>
      <c r="F562" s="24"/>
      <c r="G562" s="156"/>
      <c r="H562" s="5"/>
      <c r="I562" s="86"/>
      <c r="J562" s="96"/>
      <c r="K562" s="95"/>
      <c r="L562" s="95">
        <v>0</v>
      </c>
      <c r="M562" s="92">
        <f>K562+L562</f>
        <v>0</v>
      </c>
      <c r="N562" s="92"/>
      <c r="X562" s="498"/>
    </row>
    <row r="563" spans="1:29" x14ac:dyDescent="0.2">
      <c r="A563" s="12">
        <f>A562+1</f>
        <v>7704</v>
      </c>
      <c r="B563" s="9" t="s">
        <v>179</v>
      </c>
      <c r="C563" s="18"/>
      <c r="D563" s="23"/>
      <c r="E563" s="18"/>
      <c r="F563" s="24"/>
      <c r="G563" s="156"/>
      <c r="H563" s="5"/>
      <c r="I563" s="86"/>
      <c r="J563" s="96"/>
      <c r="K563" s="95"/>
      <c r="L563" s="95">
        <v>0</v>
      </c>
      <c r="M563" s="92">
        <f>K563+L563</f>
        <v>0</v>
      </c>
      <c r="N563" s="92"/>
      <c r="X563" s="498"/>
    </row>
    <row r="564" spans="1:29" x14ac:dyDescent="0.2">
      <c r="A564" s="12">
        <v>7705</v>
      </c>
      <c r="B564" s="9" t="s">
        <v>178</v>
      </c>
      <c r="C564" s="18"/>
      <c r="D564" s="23"/>
      <c r="E564" s="18"/>
      <c r="F564" s="24"/>
      <c r="G564" s="156"/>
      <c r="H564" s="5"/>
      <c r="I564" s="86"/>
      <c r="J564" s="96"/>
      <c r="K564" s="95"/>
      <c r="L564" s="95"/>
      <c r="M564" s="92"/>
      <c r="N564" s="92"/>
      <c r="X564" s="498"/>
    </row>
    <row r="565" spans="1:29" x14ac:dyDescent="0.2">
      <c r="C565" s="18"/>
      <c r="D565" s="23"/>
      <c r="E565" s="18"/>
      <c r="F565" s="24"/>
      <c r="G565" s="155"/>
      <c r="H565" s="5"/>
      <c r="I565" s="86"/>
      <c r="J565" s="96"/>
      <c r="K565" s="95"/>
      <c r="L565" s="95"/>
      <c r="M565" s="92">
        <f>K565+L565</f>
        <v>0</v>
      </c>
      <c r="N565" s="92"/>
      <c r="X565" s="498"/>
    </row>
    <row r="566" spans="1:29" x14ac:dyDescent="0.2">
      <c r="C566" s="18"/>
      <c r="D566" s="189"/>
      <c r="E566" s="154"/>
      <c r="F566" s="152"/>
      <c r="G566" s="188"/>
      <c r="H566" s="130"/>
      <c r="I566" s="130" t="s">
        <v>177</v>
      </c>
      <c r="J566" s="150"/>
      <c r="K566" s="149">
        <f>K501+K510+K518+K526+K534+K542+K558</f>
        <v>0</v>
      </c>
      <c r="L566" s="149">
        <f>L501+L510+L518+L526+L534+L542+L558</f>
        <v>0</v>
      </c>
      <c r="M566" s="149">
        <f>M501+M510+M518+M526+M534+M542+M558</f>
        <v>0</v>
      </c>
      <c r="N566" s="149">
        <f>N501+N510+N518+N526+N534+N542+N558</f>
        <v>0</v>
      </c>
      <c r="Q566" s="101"/>
      <c r="R566" s="101"/>
      <c r="S566" s="101"/>
      <c r="T566" s="101"/>
      <c r="U566" s="101"/>
      <c r="V566" s="187"/>
      <c r="W566" s="415"/>
      <c r="X566" s="498"/>
    </row>
    <row r="567" spans="1:29" ht="17" thickBot="1" x14ac:dyDescent="0.25">
      <c r="C567" s="18"/>
      <c r="D567" s="23"/>
      <c r="E567" s="18"/>
      <c r="F567" s="24"/>
      <c r="H567" s="5"/>
      <c r="I567" s="86"/>
      <c r="J567" s="94"/>
      <c r="K567" s="187"/>
      <c r="L567" s="187"/>
      <c r="M567" s="7"/>
      <c r="N567" s="186"/>
      <c r="Q567" s="101"/>
      <c r="R567" s="101"/>
      <c r="S567" s="101"/>
      <c r="T567" s="101"/>
      <c r="U567" s="101"/>
      <c r="V567" s="187"/>
      <c r="W567" s="415"/>
      <c r="X567" s="498"/>
    </row>
    <row r="568" spans="1:29" ht="40" x14ac:dyDescent="0.2">
      <c r="A568" s="185" t="s">
        <v>176</v>
      </c>
      <c r="B568" s="184" t="s">
        <v>175</v>
      </c>
      <c r="C568" s="182"/>
      <c r="D568" s="183"/>
      <c r="E568" s="182"/>
      <c r="F568" s="181"/>
      <c r="G568" s="180"/>
      <c r="H568" s="179"/>
      <c r="I568" s="178"/>
      <c r="J568" s="177"/>
      <c r="K568" s="176" t="s">
        <v>38</v>
      </c>
      <c r="L568" s="175" t="s">
        <v>37</v>
      </c>
      <c r="M568" s="174" t="s">
        <v>36</v>
      </c>
      <c r="N568" s="173" t="s">
        <v>520</v>
      </c>
      <c r="Q568" s="101"/>
      <c r="R568" s="101"/>
      <c r="S568" s="101"/>
      <c r="T568" s="101"/>
      <c r="U568" s="101"/>
      <c r="V568" s="187"/>
      <c r="W568" s="415"/>
      <c r="X568" s="498"/>
    </row>
    <row r="569" spans="1:29" x14ac:dyDescent="0.2">
      <c r="A569" s="107"/>
      <c r="B569" s="106" t="s">
        <v>174</v>
      </c>
      <c r="C569" s="49"/>
      <c r="D569" s="82"/>
      <c r="E569" s="49"/>
      <c r="F569" s="130"/>
      <c r="G569" s="47"/>
      <c r="H569" s="105"/>
      <c r="I569" s="105" t="s">
        <v>79</v>
      </c>
      <c r="J569" s="104"/>
      <c r="K569" s="103">
        <f>SUM(K570:K574)</f>
        <v>0</v>
      </c>
      <c r="L569" s="103">
        <f>SUM(L570:L574)</f>
        <v>0</v>
      </c>
      <c r="M569" s="158">
        <f>SUM(M570:M574)</f>
        <v>0</v>
      </c>
      <c r="N569" s="158">
        <f>SUM(N570:N574)</f>
        <v>0</v>
      </c>
      <c r="O569" s="110"/>
      <c r="Q569" s="101"/>
      <c r="R569" s="101"/>
      <c r="S569" s="101"/>
      <c r="T569" s="101"/>
      <c r="U569" s="101"/>
      <c r="V569" s="187"/>
      <c r="W569" s="415"/>
      <c r="X569" s="498"/>
    </row>
    <row r="570" spans="1:29" x14ac:dyDescent="0.2">
      <c r="A570" s="12">
        <v>8100</v>
      </c>
      <c r="B570" s="9" t="s">
        <v>173</v>
      </c>
      <c r="C570" s="18"/>
      <c r="D570" s="23"/>
      <c r="E570" s="18"/>
      <c r="F570" s="157">
        <v>0</v>
      </c>
      <c r="G570" s="156" t="s">
        <v>172</v>
      </c>
      <c r="H570" s="5">
        <v>0</v>
      </c>
      <c r="I570" s="86"/>
      <c r="J570" s="96"/>
      <c r="K570" s="95"/>
      <c r="L570" s="95">
        <f>F570*H570</f>
        <v>0</v>
      </c>
      <c r="M570" s="92">
        <f>K570+L570</f>
        <v>0</v>
      </c>
      <c r="N570" s="92"/>
      <c r="Q570" s="101"/>
      <c r="R570" s="101"/>
      <c r="S570" s="101"/>
      <c r="T570" s="101"/>
      <c r="U570" s="101"/>
      <c r="V570" s="187"/>
      <c r="W570" s="415"/>
      <c r="X570" s="506" t="s">
        <v>605</v>
      </c>
      <c r="Y570" s="525"/>
      <c r="Z570" s="510"/>
      <c r="AA570" s="190"/>
      <c r="AB570" s="190"/>
      <c r="AC570" s="510"/>
    </row>
    <row r="571" spans="1:29" x14ac:dyDescent="0.2">
      <c r="A571" s="12">
        <v>8101</v>
      </c>
      <c r="B571" s="9" t="s">
        <v>171</v>
      </c>
      <c r="C571" s="18"/>
      <c r="D571" s="23"/>
      <c r="E571" s="18"/>
      <c r="F571" s="172">
        <f>$G$20+5</f>
        <v>5</v>
      </c>
      <c r="G571" s="156" t="s">
        <v>169</v>
      </c>
      <c r="H571" s="5">
        <v>0</v>
      </c>
      <c r="I571" s="86"/>
      <c r="J571" s="96"/>
      <c r="K571" s="95"/>
      <c r="L571" s="95">
        <f>F571*H571</f>
        <v>0</v>
      </c>
      <c r="M571" s="92">
        <f>K571+L571</f>
        <v>0</v>
      </c>
      <c r="N571" s="92"/>
      <c r="Q571" s="101"/>
      <c r="R571" s="101"/>
      <c r="S571" s="101"/>
      <c r="T571" s="101"/>
      <c r="U571" s="101"/>
      <c r="V571" s="187"/>
      <c r="W571" s="415"/>
      <c r="X571" s="503" t="s">
        <v>606</v>
      </c>
      <c r="Y571" s="526"/>
      <c r="Z571" s="242"/>
      <c r="AA571" s="527"/>
      <c r="AB571" s="527"/>
      <c r="AC571" s="242"/>
    </row>
    <row r="572" spans="1:29" x14ac:dyDescent="0.2">
      <c r="A572" s="12">
        <v>8102</v>
      </c>
      <c r="B572" s="9" t="s">
        <v>170</v>
      </c>
      <c r="C572" s="18"/>
      <c r="D572" s="23"/>
      <c r="E572" s="18"/>
      <c r="F572" s="24">
        <v>0</v>
      </c>
      <c r="G572" s="156" t="s">
        <v>169</v>
      </c>
      <c r="H572" s="5">
        <v>0</v>
      </c>
      <c r="I572" s="86"/>
      <c r="J572" s="96"/>
      <c r="K572" s="95"/>
      <c r="L572" s="95">
        <f>F572*H572</f>
        <v>0</v>
      </c>
      <c r="M572" s="92">
        <f>K572+L572</f>
        <v>0</v>
      </c>
      <c r="N572" s="92"/>
      <c r="Q572" s="101"/>
      <c r="R572" s="101"/>
      <c r="S572" s="101"/>
      <c r="T572" s="101"/>
      <c r="U572" s="101"/>
      <c r="V572" s="187"/>
      <c r="W572" s="415"/>
      <c r="X572" s="498"/>
    </row>
    <row r="573" spans="1:29" x14ac:dyDescent="0.2">
      <c r="A573" s="12">
        <v>8103</v>
      </c>
      <c r="C573" s="18"/>
      <c r="D573" s="171"/>
      <c r="E573" s="18"/>
      <c r="F573" s="24"/>
      <c r="G573" s="156"/>
      <c r="H573" s="5"/>
      <c r="I573" s="86"/>
      <c r="J573" s="96"/>
      <c r="K573" s="95"/>
      <c r="L573" s="95"/>
      <c r="M573" s="92">
        <f>K573+L573</f>
        <v>0</v>
      </c>
      <c r="N573" s="92"/>
      <c r="Q573" s="101"/>
      <c r="R573" s="101"/>
      <c r="S573" s="101"/>
      <c r="T573" s="101"/>
      <c r="U573" s="101"/>
      <c r="V573" s="187"/>
      <c r="W573" s="415"/>
      <c r="X573" s="498"/>
    </row>
    <row r="574" spans="1:29" x14ac:dyDescent="0.2">
      <c r="C574" s="18"/>
      <c r="D574" s="23"/>
      <c r="E574" s="18"/>
      <c r="F574" s="24"/>
      <c r="G574" s="170"/>
      <c r="H574" s="15"/>
      <c r="I574" s="169"/>
      <c r="J574" s="86"/>
      <c r="K574" s="168"/>
      <c r="L574" s="168"/>
      <c r="M574" s="108"/>
      <c r="N574" s="108"/>
      <c r="Q574" s="101"/>
      <c r="R574" s="101"/>
      <c r="S574" s="101"/>
      <c r="T574" s="101"/>
      <c r="U574" s="101"/>
      <c r="V574" s="187"/>
      <c r="W574" s="415"/>
      <c r="X574" s="637" t="s">
        <v>607</v>
      </c>
      <c r="Y574" s="638"/>
      <c r="Z574" s="638"/>
      <c r="AA574" s="638"/>
      <c r="AB574" s="638"/>
      <c r="AC574" s="638"/>
    </row>
    <row r="575" spans="1:29" x14ac:dyDescent="0.2">
      <c r="A575" s="107"/>
      <c r="B575" s="106" t="s">
        <v>168</v>
      </c>
      <c r="C575" s="49"/>
      <c r="D575" s="82"/>
      <c r="E575" s="49"/>
      <c r="F575" s="50"/>
      <c r="G575" s="82"/>
      <c r="H575" s="105"/>
      <c r="I575" s="105" t="s">
        <v>79</v>
      </c>
      <c r="J575" s="104"/>
      <c r="K575" s="103">
        <f>SUM(K576:K607)</f>
        <v>0</v>
      </c>
      <c r="L575" s="103">
        <f>SUM(L576:L607)</f>
        <v>0</v>
      </c>
      <c r="M575" s="103">
        <f>SUM(M576:M607)</f>
        <v>0</v>
      </c>
      <c r="N575" s="103">
        <f>SUM(N576:N607)</f>
        <v>0</v>
      </c>
      <c r="Q575" s="101"/>
      <c r="R575" s="101"/>
      <c r="S575" s="101"/>
      <c r="T575" s="101"/>
      <c r="U575" s="101"/>
      <c r="V575" s="187"/>
      <c r="W575" s="415"/>
      <c r="X575" s="639"/>
      <c r="Y575" s="638"/>
      <c r="Z575" s="638"/>
      <c r="AA575" s="638"/>
      <c r="AB575" s="638"/>
      <c r="AC575" s="638"/>
    </row>
    <row r="576" spans="1:29" x14ac:dyDescent="0.2">
      <c r="A576" s="12">
        <v>8200</v>
      </c>
      <c r="B576" s="9" t="s">
        <v>167</v>
      </c>
      <c r="C576" s="18"/>
      <c r="D576" s="23"/>
      <c r="E576" s="18"/>
      <c r="F576" s="157">
        <v>0</v>
      </c>
      <c r="G576" s="155" t="s">
        <v>108</v>
      </c>
      <c r="H576" s="5">
        <v>0</v>
      </c>
      <c r="I576" s="73"/>
      <c r="J576" s="96"/>
      <c r="K576" s="95"/>
      <c r="L576" s="95">
        <f t="shared" ref="L576:L588" si="89">F576*H576</f>
        <v>0</v>
      </c>
      <c r="M576" s="92">
        <f t="shared" ref="M576:M605" si="90">K576+L576</f>
        <v>0</v>
      </c>
      <c r="N576" s="92"/>
      <c r="X576" s="506" t="s">
        <v>605</v>
      </c>
      <c r="Y576" s="525"/>
      <c r="Z576" s="510"/>
      <c r="AA576" s="190"/>
      <c r="AB576" s="190"/>
      <c r="AC576" s="510"/>
    </row>
    <row r="577" spans="1:29" x14ac:dyDescent="0.2">
      <c r="A577" s="12">
        <f t="shared" ref="A577:A605" si="91">A576+1</f>
        <v>8201</v>
      </c>
      <c r="B577" s="9" t="s">
        <v>166</v>
      </c>
      <c r="C577" s="9"/>
      <c r="D577" s="9"/>
      <c r="E577" s="9"/>
      <c r="F577" s="100">
        <f>$G$20</f>
        <v>0</v>
      </c>
      <c r="G577" s="155" t="s">
        <v>165</v>
      </c>
      <c r="H577" s="5">
        <v>0</v>
      </c>
      <c r="I577" s="73"/>
      <c r="J577" s="96"/>
      <c r="K577" s="95"/>
      <c r="L577" s="95">
        <f t="shared" si="89"/>
        <v>0</v>
      </c>
      <c r="M577" s="92">
        <f t="shared" si="90"/>
        <v>0</v>
      </c>
      <c r="N577" s="92"/>
      <c r="X577" s="503" t="s">
        <v>608</v>
      </c>
      <c r="Y577" s="526"/>
      <c r="Z577" s="242"/>
      <c r="AA577" s="527"/>
      <c r="AB577" s="527"/>
      <c r="AC577" s="242"/>
    </row>
    <row r="578" spans="1:29" x14ac:dyDescent="0.2">
      <c r="A578" s="12">
        <f t="shared" si="91"/>
        <v>8202</v>
      </c>
      <c r="B578" s="9" t="s">
        <v>164</v>
      </c>
      <c r="C578" s="18"/>
      <c r="D578" s="23"/>
      <c r="E578" s="18"/>
      <c r="F578" s="17"/>
      <c r="G578" s="155" t="s">
        <v>108</v>
      </c>
      <c r="H578" s="5">
        <v>0</v>
      </c>
      <c r="I578" s="73"/>
      <c r="J578" s="96"/>
      <c r="K578" s="95"/>
      <c r="L578" s="95">
        <f t="shared" si="89"/>
        <v>0</v>
      </c>
      <c r="M578" s="92">
        <f t="shared" si="90"/>
        <v>0</v>
      </c>
      <c r="N578" s="92"/>
      <c r="X578" s="498"/>
    </row>
    <row r="579" spans="1:29" x14ac:dyDescent="0.2">
      <c r="A579" s="12">
        <f t="shared" si="91"/>
        <v>8203</v>
      </c>
      <c r="B579" s="9" t="s">
        <v>163</v>
      </c>
      <c r="C579" s="18"/>
      <c r="D579" s="23"/>
      <c r="E579" s="18"/>
      <c r="F579" s="17"/>
      <c r="G579" s="155" t="s">
        <v>125</v>
      </c>
      <c r="H579" s="5">
        <v>0</v>
      </c>
      <c r="I579" s="73"/>
      <c r="J579" s="96"/>
      <c r="K579" s="95"/>
      <c r="L579" s="95">
        <f t="shared" si="89"/>
        <v>0</v>
      </c>
      <c r="M579" s="92">
        <f t="shared" si="90"/>
        <v>0</v>
      </c>
      <c r="N579" s="92"/>
      <c r="X579" s="498"/>
    </row>
    <row r="580" spans="1:29" x14ac:dyDescent="0.2">
      <c r="A580" s="12">
        <f t="shared" si="91"/>
        <v>8204</v>
      </c>
      <c r="B580" s="9" t="s">
        <v>162</v>
      </c>
      <c r="C580" s="18"/>
      <c r="D580" s="23"/>
      <c r="E580" s="18"/>
      <c r="F580" s="167">
        <v>0</v>
      </c>
      <c r="G580" s="155" t="s">
        <v>136</v>
      </c>
      <c r="H580" s="5">
        <v>0</v>
      </c>
      <c r="I580" s="73"/>
      <c r="J580" s="96"/>
      <c r="K580" s="95"/>
      <c r="L580" s="95">
        <f t="shared" si="89"/>
        <v>0</v>
      </c>
      <c r="M580" s="92">
        <f t="shared" si="90"/>
        <v>0</v>
      </c>
      <c r="N580" s="92"/>
      <c r="X580" s="575" t="s">
        <v>609</v>
      </c>
      <c r="Y580" s="576"/>
      <c r="Z580" s="577"/>
      <c r="AA580" s="578"/>
      <c r="AB580" s="578"/>
      <c r="AC580" s="577"/>
    </row>
    <row r="581" spans="1:29" x14ac:dyDescent="0.2">
      <c r="A581" s="12">
        <f t="shared" si="91"/>
        <v>8205</v>
      </c>
      <c r="B581" s="9" t="s">
        <v>161</v>
      </c>
      <c r="C581" s="18"/>
      <c r="D581" s="23"/>
      <c r="E581" s="18"/>
      <c r="F581" s="157">
        <v>0</v>
      </c>
      <c r="G581" s="155" t="s">
        <v>108</v>
      </c>
      <c r="H581" s="5">
        <v>0</v>
      </c>
      <c r="I581" s="73"/>
      <c r="J581" s="96"/>
      <c r="K581" s="95"/>
      <c r="L581" s="95">
        <f t="shared" si="89"/>
        <v>0</v>
      </c>
      <c r="M581" s="92">
        <f t="shared" si="90"/>
        <v>0</v>
      </c>
      <c r="N581" s="92"/>
      <c r="X581" s="498"/>
    </row>
    <row r="582" spans="1:29" x14ac:dyDescent="0.2">
      <c r="A582" s="12">
        <f t="shared" si="91"/>
        <v>8206</v>
      </c>
      <c r="B582" s="9" t="s">
        <v>160</v>
      </c>
      <c r="C582" s="18"/>
      <c r="D582" s="23"/>
      <c r="E582" s="18"/>
      <c r="F582" s="167">
        <v>0</v>
      </c>
      <c r="G582" s="155" t="s">
        <v>159</v>
      </c>
      <c r="H582" s="5">
        <v>0</v>
      </c>
      <c r="I582" s="73"/>
      <c r="J582" s="96"/>
      <c r="K582" s="95"/>
      <c r="L582" s="95">
        <f t="shared" si="89"/>
        <v>0</v>
      </c>
      <c r="M582" s="92">
        <f t="shared" si="90"/>
        <v>0</v>
      </c>
      <c r="N582" s="92"/>
      <c r="X582" s="498"/>
    </row>
    <row r="583" spans="1:29" x14ac:dyDescent="0.2">
      <c r="A583" s="12">
        <f t="shared" si="91"/>
        <v>8207</v>
      </c>
      <c r="B583" s="9" t="s">
        <v>158</v>
      </c>
      <c r="C583" s="18"/>
      <c r="D583" s="23"/>
      <c r="E583" s="18"/>
      <c r="F583" s="100">
        <f>$G$20</f>
        <v>0</v>
      </c>
      <c r="G583" s="155" t="s">
        <v>111</v>
      </c>
      <c r="H583" s="5">
        <v>0</v>
      </c>
      <c r="I583" s="73"/>
      <c r="J583" s="96"/>
      <c r="K583" s="95"/>
      <c r="L583" s="95">
        <f t="shared" si="89"/>
        <v>0</v>
      </c>
      <c r="M583" s="92">
        <f t="shared" si="90"/>
        <v>0</v>
      </c>
      <c r="N583" s="92"/>
      <c r="X583" s="498"/>
    </row>
    <row r="584" spans="1:29" x14ac:dyDescent="0.2">
      <c r="A584" s="12">
        <f t="shared" si="91"/>
        <v>8208</v>
      </c>
      <c r="B584" s="9" t="s">
        <v>157</v>
      </c>
      <c r="C584" s="18"/>
      <c r="D584" s="23"/>
      <c r="E584" s="18"/>
      <c r="F584" s="17"/>
      <c r="G584" s="163" t="s">
        <v>136</v>
      </c>
      <c r="H584" s="5">
        <v>0</v>
      </c>
      <c r="I584" s="73"/>
      <c r="J584" s="96"/>
      <c r="K584" s="95"/>
      <c r="L584" s="95">
        <f t="shared" si="89"/>
        <v>0</v>
      </c>
      <c r="M584" s="92">
        <f t="shared" si="90"/>
        <v>0</v>
      </c>
      <c r="N584" s="92"/>
      <c r="X584" s="498"/>
    </row>
    <row r="585" spans="1:29" x14ac:dyDescent="0.2">
      <c r="A585" s="12">
        <f t="shared" si="91"/>
        <v>8209</v>
      </c>
      <c r="B585" s="9" t="s">
        <v>156</v>
      </c>
      <c r="C585" s="18"/>
      <c r="D585" s="23"/>
      <c r="E585" s="18"/>
      <c r="F585" s="167">
        <v>0</v>
      </c>
      <c r="G585" s="163" t="s">
        <v>136</v>
      </c>
      <c r="H585" s="5">
        <v>0</v>
      </c>
      <c r="I585" s="73"/>
      <c r="J585" s="96"/>
      <c r="K585" s="95"/>
      <c r="L585" s="95">
        <f t="shared" si="89"/>
        <v>0</v>
      </c>
      <c r="M585" s="92">
        <f t="shared" si="90"/>
        <v>0</v>
      </c>
      <c r="N585" s="92"/>
      <c r="X585" s="498"/>
    </row>
    <row r="586" spans="1:29" x14ac:dyDescent="0.2">
      <c r="A586" s="12">
        <f t="shared" si="91"/>
        <v>8210</v>
      </c>
      <c r="B586" s="9" t="s">
        <v>155</v>
      </c>
      <c r="C586" s="18"/>
      <c r="D586" s="23"/>
      <c r="E586" s="18"/>
      <c r="F586" s="100">
        <f>$G$20</f>
        <v>0</v>
      </c>
      <c r="G586" s="155" t="s">
        <v>111</v>
      </c>
      <c r="H586" s="5">
        <v>0</v>
      </c>
      <c r="I586" s="73"/>
      <c r="J586" s="96"/>
      <c r="K586" s="95"/>
      <c r="L586" s="95">
        <f t="shared" si="89"/>
        <v>0</v>
      </c>
      <c r="M586" s="92">
        <f t="shared" si="90"/>
        <v>0</v>
      </c>
      <c r="N586" s="92"/>
      <c r="X586" s="498"/>
    </row>
    <row r="587" spans="1:29" x14ac:dyDescent="0.2">
      <c r="A587" s="12">
        <f t="shared" si="91"/>
        <v>8211</v>
      </c>
      <c r="B587" s="9" t="s">
        <v>154</v>
      </c>
      <c r="C587" s="18"/>
      <c r="D587" s="23"/>
      <c r="E587" s="18"/>
      <c r="F587" s="17"/>
      <c r="G587" s="163" t="s">
        <v>125</v>
      </c>
      <c r="H587" s="5">
        <v>0</v>
      </c>
      <c r="I587" s="73"/>
      <c r="J587" s="96"/>
      <c r="K587" s="95"/>
      <c r="L587" s="95">
        <f t="shared" si="89"/>
        <v>0</v>
      </c>
      <c r="M587" s="92">
        <f t="shared" si="90"/>
        <v>0</v>
      </c>
      <c r="N587" s="92"/>
      <c r="X587" s="498"/>
    </row>
    <row r="588" spans="1:29" x14ac:dyDescent="0.2">
      <c r="A588" s="12">
        <f t="shared" si="91"/>
        <v>8212</v>
      </c>
      <c r="B588" s="9" t="s">
        <v>153</v>
      </c>
      <c r="C588" s="18"/>
      <c r="D588" s="23"/>
      <c r="E588" s="18"/>
      <c r="F588" s="17"/>
      <c r="G588" s="155" t="s">
        <v>111</v>
      </c>
      <c r="H588" s="5">
        <v>0</v>
      </c>
      <c r="I588" s="73"/>
      <c r="J588" s="96"/>
      <c r="K588" s="95"/>
      <c r="L588" s="95">
        <f t="shared" si="89"/>
        <v>0</v>
      </c>
      <c r="M588" s="92">
        <f t="shared" si="90"/>
        <v>0</v>
      </c>
      <c r="N588" s="92"/>
      <c r="X588" s="498"/>
    </row>
    <row r="589" spans="1:29" x14ac:dyDescent="0.2">
      <c r="A589" s="12">
        <f t="shared" si="91"/>
        <v>8213</v>
      </c>
      <c r="B589" s="9" t="s">
        <v>152</v>
      </c>
      <c r="C589" s="18"/>
      <c r="D589" s="23"/>
      <c r="E589" s="18"/>
      <c r="F589" s="17"/>
      <c r="G589" s="166"/>
      <c r="H589" s="5"/>
      <c r="I589" s="73"/>
      <c r="J589" s="96"/>
      <c r="K589" s="95"/>
      <c r="L589" s="95">
        <v>0</v>
      </c>
      <c r="M589" s="92">
        <f t="shared" si="90"/>
        <v>0</v>
      </c>
      <c r="N589" s="92"/>
      <c r="X589" s="498"/>
    </row>
    <row r="590" spans="1:29" x14ac:dyDescent="0.2">
      <c r="A590" s="12">
        <f t="shared" si="91"/>
        <v>8214</v>
      </c>
      <c r="B590" s="9" t="s">
        <v>151</v>
      </c>
      <c r="C590" s="18"/>
      <c r="D590" s="23"/>
      <c r="E590" s="18"/>
      <c r="F590" s="17"/>
      <c r="G590" s="166"/>
      <c r="H590" s="5"/>
      <c r="I590" s="73"/>
      <c r="J590" s="96"/>
      <c r="K590" s="95"/>
      <c r="L590" s="95">
        <v>0</v>
      </c>
      <c r="M590" s="92">
        <f t="shared" si="90"/>
        <v>0</v>
      </c>
      <c r="N590" s="92"/>
      <c r="X590" s="596" t="s">
        <v>610</v>
      </c>
      <c r="Z590" s="597"/>
      <c r="AA590" s="499"/>
      <c r="AB590" s="499"/>
    </row>
    <row r="591" spans="1:29" x14ac:dyDescent="0.2">
      <c r="A591" s="12">
        <f t="shared" si="91"/>
        <v>8215</v>
      </c>
      <c r="B591" s="9" t="s">
        <v>150</v>
      </c>
      <c r="C591" s="18"/>
      <c r="D591" s="23"/>
      <c r="E591" s="18"/>
      <c r="F591" s="157">
        <v>0</v>
      </c>
      <c r="G591" s="163" t="s">
        <v>108</v>
      </c>
      <c r="H591" s="5">
        <v>0</v>
      </c>
      <c r="I591" s="73"/>
      <c r="J591" s="96"/>
      <c r="K591" s="95"/>
      <c r="L591" s="95">
        <f t="shared" ref="L591:L604" si="92">F591*H591</f>
        <v>0</v>
      </c>
      <c r="M591" s="92">
        <f t="shared" si="90"/>
        <v>0</v>
      </c>
      <c r="N591" s="92"/>
      <c r="X591" s="506" t="s">
        <v>611</v>
      </c>
      <c r="Y591" s="525"/>
      <c r="Z591" s="510"/>
      <c r="AA591" s="190"/>
      <c r="AB591" s="190"/>
      <c r="AC591" s="510"/>
    </row>
    <row r="592" spans="1:29" x14ac:dyDescent="0.2">
      <c r="A592" s="12">
        <f t="shared" si="91"/>
        <v>8216</v>
      </c>
      <c r="B592" s="9" t="s">
        <v>149</v>
      </c>
      <c r="C592" s="18"/>
      <c r="D592" s="23"/>
      <c r="E592" s="18"/>
      <c r="F592" s="157">
        <v>0</v>
      </c>
      <c r="G592" s="163" t="s">
        <v>108</v>
      </c>
      <c r="H592" s="5">
        <v>0</v>
      </c>
      <c r="I592" s="73"/>
      <c r="J592" s="96"/>
      <c r="K592" s="95"/>
      <c r="L592" s="95">
        <f t="shared" si="92"/>
        <v>0</v>
      </c>
      <c r="M592" s="92">
        <f t="shared" si="90"/>
        <v>0</v>
      </c>
      <c r="N592" s="92"/>
      <c r="X592" s="506" t="s">
        <v>611</v>
      </c>
      <c r="Y592" s="525"/>
      <c r="Z592" s="510"/>
      <c r="AA592" s="190"/>
      <c r="AB592" s="190"/>
      <c r="AC592" s="510"/>
    </row>
    <row r="593" spans="1:29" x14ac:dyDescent="0.2">
      <c r="A593" s="12">
        <f t="shared" si="91"/>
        <v>8217</v>
      </c>
      <c r="B593" s="9" t="s">
        <v>148</v>
      </c>
      <c r="C593" s="18"/>
      <c r="D593" s="23"/>
      <c r="E593" s="18"/>
      <c r="F593" s="157">
        <v>0</v>
      </c>
      <c r="G593" s="163" t="s">
        <v>108</v>
      </c>
      <c r="H593" s="5">
        <v>0</v>
      </c>
      <c r="I593" s="73"/>
      <c r="J593" s="96"/>
      <c r="K593" s="95"/>
      <c r="L593" s="95">
        <f t="shared" si="92"/>
        <v>0</v>
      </c>
      <c r="M593" s="92">
        <f t="shared" si="90"/>
        <v>0</v>
      </c>
      <c r="N593" s="92"/>
      <c r="X593" s="506" t="s">
        <v>611</v>
      </c>
      <c r="Y593" s="525"/>
      <c r="Z593" s="510"/>
      <c r="AA593" s="190"/>
      <c r="AB593" s="190"/>
      <c r="AC593" s="510"/>
    </row>
    <row r="594" spans="1:29" x14ac:dyDescent="0.2">
      <c r="A594" s="12">
        <f t="shared" si="91"/>
        <v>8218</v>
      </c>
      <c r="B594" s="9" t="s">
        <v>129</v>
      </c>
      <c r="C594" s="18"/>
      <c r="D594" s="23"/>
      <c r="E594" s="18"/>
      <c r="F594" s="157">
        <v>0</v>
      </c>
      <c r="G594" s="163" t="s">
        <v>108</v>
      </c>
      <c r="H594" s="5">
        <v>0</v>
      </c>
      <c r="I594" s="73"/>
      <c r="J594" s="96"/>
      <c r="K594" s="95"/>
      <c r="L594" s="95">
        <f t="shared" si="92"/>
        <v>0</v>
      </c>
      <c r="M594" s="92">
        <f t="shared" si="90"/>
        <v>0</v>
      </c>
      <c r="N594" s="92"/>
      <c r="X594" s="506" t="s">
        <v>611</v>
      </c>
      <c r="Y594" s="525"/>
      <c r="Z594" s="510"/>
      <c r="AA594" s="190"/>
      <c r="AB594" s="190"/>
      <c r="AC594" s="510"/>
    </row>
    <row r="595" spans="1:29" x14ac:dyDescent="0.2">
      <c r="A595" s="12">
        <f t="shared" si="91"/>
        <v>8219</v>
      </c>
      <c r="B595" s="9" t="s">
        <v>147</v>
      </c>
      <c r="C595" s="18"/>
      <c r="D595" s="23"/>
      <c r="E595" s="18"/>
      <c r="F595" s="17"/>
      <c r="G595" s="155" t="s">
        <v>125</v>
      </c>
      <c r="H595" s="5">
        <v>0</v>
      </c>
      <c r="I595" s="73"/>
      <c r="J595" s="96"/>
      <c r="K595" s="95"/>
      <c r="L595" s="95">
        <f t="shared" si="92"/>
        <v>0</v>
      </c>
      <c r="M595" s="92">
        <f t="shared" si="90"/>
        <v>0</v>
      </c>
      <c r="N595" s="92"/>
      <c r="X595" s="498"/>
    </row>
    <row r="596" spans="1:29" x14ac:dyDescent="0.2">
      <c r="A596" s="12">
        <f t="shared" si="91"/>
        <v>8220</v>
      </c>
      <c r="B596" s="9" t="s">
        <v>146</v>
      </c>
      <c r="C596" s="18"/>
      <c r="D596" s="23"/>
      <c r="E596" s="18"/>
      <c r="F596" s="17"/>
      <c r="G596" s="155" t="s">
        <v>108</v>
      </c>
      <c r="H596" s="5">
        <v>0</v>
      </c>
      <c r="I596" s="73"/>
      <c r="J596" s="96"/>
      <c r="K596" s="95"/>
      <c r="L596" s="95">
        <f t="shared" si="92"/>
        <v>0</v>
      </c>
      <c r="M596" s="92">
        <f t="shared" si="90"/>
        <v>0</v>
      </c>
      <c r="N596" s="92"/>
      <c r="X596" s="498"/>
    </row>
    <row r="597" spans="1:29" x14ac:dyDescent="0.2">
      <c r="A597" s="12">
        <f t="shared" si="91"/>
        <v>8221</v>
      </c>
      <c r="B597" s="9" t="s">
        <v>145</v>
      </c>
      <c r="C597" s="18"/>
      <c r="D597" s="23"/>
      <c r="E597" s="18"/>
      <c r="F597" s="17"/>
      <c r="G597" s="155" t="s">
        <v>125</v>
      </c>
      <c r="H597" s="5">
        <v>0</v>
      </c>
      <c r="I597" s="73"/>
      <c r="J597" s="96"/>
      <c r="K597" s="95"/>
      <c r="L597" s="95">
        <f t="shared" si="92"/>
        <v>0</v>
      </c>
      <c r="M597" s="92">
        <f t="shared" si="90"/>
        <v>0</v>
      </c>
      <c r="N597" s="92"/>
      <c r="X597" s="498"/>
    </row>
    <row r="598" spans="1:29" x14ac:dyDescent="0.2">
      <c r="A598" s="12">
        <f t="shared" si="91"/>
        <v>8222</v>
      </c>
      <c r="B598" s="9" t="s">
        <v>144</v>
      </c>
      <c r="C598" s="18"/>
      <c r="D598" s="23"/>
      <c r="E598" s="18"/>
      <c r="F598" s="157">
        <v>0</v>
      </c>
      <c r="G598" s="155" t="s">
        <v>108</v>
      </c>
      <c r="H598" s="5">
        <v>0</v>
      </c>
      <c r="I598" s="73"/>
      <c r="J598" s="96"/>
      <c r="K598" s="95"/>
      <c r="L598" s="95">
        <f t="shared" si="92"/>
        <v>0</v>
      </c>
      <c r="M598" s="92">
        <f t="shared" si="90"/>
        <v>0</v>
      </c>
      <c r="N598" s="92"/>
      <c r="X598" s="506" t="s">
        <v>611</v>
      </c>
      <c r="Y598" s="525"/>
      <c r="Z598" s="510"/>
      <c r="AA598" s="190"/>
      <c r="AB598" s="190"/>
      <c r="AC598" s="510"/>
    </row>
    <row r="599" spans="1:29" x14ac:dyDescent="0.2">
      <c r="A599" s="12">
        <f t="shared" si="91"/>
        <v>8223</v>
      </c>
      <c r="B599" s="9" t="s">
        <v>143</v>
      </c>
      <c r="C599" s="18"/>
      <c r="D599" s="23"/>
      <c r="E599" s="18"/>
      <c r="F599" s="157">
        <v>0</v>
      </c>
      <c r="G599" s="155" t="s">
        <v>108</v>
      </c>
      <c r="H599" s="5">
        <v>0</v>
      </c>
      <c r="I599" s="73"/>
      <c r="J599" s="96"/>
      <c r="K599" s="95"/>
      <c r="L599" s="95">
        <f t="shared" si="92"/>
        <v>0</v>
      </c>
      <c r="M599" s="92">
        <f t="shared" si="90"/>
        <v>0</v>
      </c>
      <c r="N599" s="92"/>
      <c r="X599" s="506" t="s">
        <v>611</v>
      </c>
      <c r="Y599" s="525"/>
      <c r="Z599" s="510"/>
      <c r="AA599" s="190"/>
      <c r="AB599" s="190"/>
      <c r="AC599" s="510"/>
    </row>
    <row r="600" spans="1:29" x14ac:dyDescent="0.2">
      <c r="A600" s="12">
        <f t="shared" si="91"/>
        <v>8224</v>
      </c>
      <c r="B600" s="9" t="s">
        <v>142</v>
      </c>
      <c r="C600" s="18"/>
      <c r="D600" s="23"/>
      <c r="E600" s="18"/>
      <c r="F600" s="157">
        <v>0</v>
      </c>
      <c r="G600" s="155" t="s">
        <v>108</v>
      </c>
      <c r="H600" s="5">
        <v>0</v>
      </c>
      <c r="I600" s="73"/>
      <c r="J600" s="96"/>
      <c r="K600" s="95"/>
      <c r="L600" s="95">
        <f t="shared" si="92"/>
        <v>0</v>
      </c>
      <c r="M600" s="92">
        <f t="shared" si="90"/>
        <v>0</v>
      </c>
      <c r="N600" s="92"/>
      <c r="X600" s="506" t="s">
        <v>611</v>
      </c>
      <c r="Y600" s="525"/>
      <c r="Z600" s="510"/>
      <c r="AA600" s="190"/>
      <c r="AB600" s="190"/>
      <c r="AC600" s="510"/>
    </row>
    <row r="601" spans="1:29" x14ac:dyDescent="0.2">
      <c r="A601" s="12">
        <f t="shared" si="91"/>
        <v>8225</v>
      </c>
      <c r="B601" s="9" t="s">
        <v>141</v>
      </c>
      <c r="C601" s="18"/>
      <c r="D601" s="23"/>
      <c r="E601" s="18"/>
      <c r="F601" s="157">
        <v>0</v>
      </c>
      <c r="G601" s="155" t="s">
        <v>108</v>
      </c>
      <c r="H601" s="5">
        <v>0</v>
      </c>
      <c r="I601" s="73"/>
      <c r="J601" s="96"/>
      <c r="K601" s="95"/>
      <c r="L601" s="95">
        <f t="shared" si="92"/>
        <v>0</v>
      </c>
      <c r="M601" s="92">
        <f t="shared" si="90"/>
        <v>0</v>
      </c>
      <c r="N601" s="92"/>
      <c r="X601" s="506" t="s">
        <v>611</v>
      </c>
      <c r="Y601" s="525"/>
      <c r="Z601" s="510"/>
      <c r="AA601" s="190"/>
      <c r="AB601" s="190"/>
      <c r="AC601" s="510"/>
    </row>
    <row r="602" spans="1:29" x14ac:dyDescent="0.2">
      <c r="A602" s="12">
        <f t="shared" si="91"/>
        <v>8226</v>
      </c>
      <c r="B602" s="9" t="s">
        <v>140</v>
      </c>
      <c r="C602" s="18"/>
      <c r="D602" s="23"/>
      <c r="E602" s="18"/>
      <c r="F602" s="157">
        <v>0</v>
      </c>
      <c r="G602" s="155" t="s">
        <v>108</v>
      </c>
      <c r="H602" s="5">
        <v>0</v>
      </c>
      <c r="I602" s="73"/>
      <c r="J602" s="96"/>
      <c r="K602" s="95"/>
      <c r="L602" s="95">
        <f t="shared" si="92"/>
        <v>0</v>
      </c>
      <c r="M602" s="92">
        <f t="shared" si="90"/>
        <v>0</v>
      </c>
      <c r="N602" s="92"/>
      <c r="X602" s="506" t="s">
        <v>611</v>
      </c>
      <c r="Y602" s="525"/>
      <c r="Z602" s="510"/>
      <c r="AA602" s="190"/>
      <c r="AB602" s="190"/>
      <c r="AC602" s="510"/>
    </row>
    <row r="603" spans="1:29" x14ac:dyDescent="0.2">
      <c r="A603" s="12">
        <f t="shared" si="91"/>
        <v>8227</v>
      </c>
      <c r="B603" s="9" t="s">
        <v>121</v>
      </c>
      <c r="C603" s="18"/>
      <c r="D603" s="23"/>
      <c r="E603" s="18"/>
      <c r="F603" s="17"/>
      <c r="G603" s="166"/>
      <c r="H603" s="5"/>
      <c r="I603" s="73"/>
      <c r="J603" s="96"/>
      <c r="K603" s="95"/>
      <c r="L603" s="95">
        <f t="shared" si="92"/>
        <v>0</v>
      </c>
      <c r="M603" s="92">
        <f t="shared" si="90"/>
        <v>0</v>
      </c>
      <c r="N603" s="92"/>
      <c r="X603" s="498"/>
    </row>
    <row r="604" spans="1:29" x14ac:dyDescent="0.2">
      <c r="A604" s="12">
        <f t="shared" si="91"/>
        <v>8228</v>
      </c>
      <c r="B604" s="9" t="s">
        <v>139</v>
      </c>
      <c r="C604" s="18"/>
      <c r="D604" s="23"/>
      <c r="E604" s="18"/>
      <c r="F604" s="17"/>
      <c r="G604" s="156"/>
      <c r="H604" s="5"/>
      <c r="I604" s="73"/>
      <c r="J604" s="96"/>
      <c r="K604" s="95"/>
      <c r="L604" s="95">
        <f t="shared" si="92"/>
        <v>0</v>
      </c>
      <c r="M604" s="92">
        <f t="shared" si="90"/>
        <v>0</v>
      </c>
      <c r="N604" s="92"/>
      <c r="X604" s="498"/>
    </row>
    <row r="605" spans="1:29" x14ac:dyDescent="0.2">
      <c r="A605" s="12">
        <f t="shared" si="91"/>
        <v>8229</v>
      </c>
      <c r="C605" s="18"/>
      <c r="D605" s="23"/>
      <c r="E605" s="18"/>
      <c r="F605" s="17"/>
      <c r="G605" s="156"/>
      <c r="H605" s="5"/>
      <c r="I605" s="73"/>
      <c r="J605" s="96"/>
      <c r="K605" s="95"/>
      <c r="L605" s="95"/>
      <c r="M605" s="92">
        <f t="shared" si="90"/>
        <v>0</v>
      </c>
      <c r="N605" s="92"/>
      <c r="X605" s="498"/>
    </row>
    <row r="606" spans="1:29" x14ac:dyDescent="0.2">
      <c r="C606" s="18"/>
      <c r="D606" s="23"/>
      <c r="E606" s="18"/>
      <c r="F606" s="17"/>
      <c r="G606" s="156"/>
      <c r="H606" s="5"/>
      <c r="I606" s="73"/>
      <c r="J606" s="73"/>
      <c r="K606" s="95"/>
      <c r="L606" s="95"/>
      <c r="M606" s="95"/>
      <c r="N606" s="95"/>
      <c r="X606" s="498"/>
    </row>
    <row r="607" spans="1:29" x14ac:dyDescent="0.2">
      <c r="C607" s="18"/>
      <c r="D607" s="23"/>
      <c r="E607" s="18"/>
      <c r="F607" s="24"/>
      <c r="G607" s="156"/>
      <c r="H607" s="5"/>
      <c r="I607" s="5"/>
      <c r="J607" s="86"/>
      <c r="K607" s="108"/>
      <c r="L607" s="108"/>
      <c r="M607" s="108"/>
      <c r="N607" s="108"/>
      <c r="X607" s="637" t="s">
        <v>612</v>
      </c>
      <c r="Y607" s="638"/>
      <c r="Z607" s="638"/>
      <c r="AA607" s="638"/>
      <c r="AB607" s="638"/>
      <c r="AC607" s="638"/>
    </row>
    <row r="608" spans="1:29" x14ac:dyDescent="0.2">
      <c r="A608" s="107"/>
      <c r="B608" s="106" t="s">
        <v>138</v>
      </c>
      <c r="C608" s="49"/>
      <c r="D608" s="82"/>
      <c r="E608" s="49"/>
      <c r="F608" s="130"/>
      <c r="G608" s="82"/>
      <c r="H608" s="105"/>
      <c r="I608" s="105" t="s">
        <v>79</v>
      </c>
      <c r="J608" s="104"/>
      <c r="K608" s="103">
        <f>SUM(K609:K623)</f>
        <v>0</v>
      </c>
      <c r="L608" s="103">
        <f>SUM(L609:L623)</f>
        <v>0</v>
      </c>
      <c r="M608" s="103">
        <f>SUM(M609:M623)</f>
        <v>0</v>
      </c>
      <c r="N608" s="103">
        <f>SUM(N609:N623)</f>
        <v>0</v>
      </c>
      <c r="Q608" s="101"/>
      <c r="R608" s="101"/>
      <c r="S608" s="101"/>
      <c r="T608" s="101"/>
      <c r="U608" s="101"/>
      <c r="V608" s="187"/>
      <c r="W608" s="415"/>
      <c r="X608" s="639"/>
      <c r="Y608" s="638"/>
      <c r="Z608" s="638"/>
      <c r="AA608" s="638"/>
      <c r="AB608" s="638"/>
      <c r="AC608" s="638"/>
    </row>
    <row r="609" spans="1:29" x14ac:dyDescent="0.2">
      <c r="A609" s="12">
        <v>8300</v>
      </c>
      <c r="B609" s="9" t="s">
        <v>137</v>
      </c>
      <c r="C609" s="72"/>
      <c r="D609" s="72"/>
      <c r="E609" s="72"/>
      <c r="F609" s="165">
        <v>0</v>
      </c>
      <c r="G609" s="14" t="s">
        <v>136</v>
      </c>
      <c r="H609" s="5">
        <v>0</v>
      </c>
      <c r="I609" s="5"/>
      <c r="J609" s="5"/>
      <c r="K609" s="95"/>
      <c r="L609" s="95">
        <f t="shared" ref="L609:L621" si="93">F609*H609</f>
        <v>0</v>
      </c>
      <c r="M609" s="92">
        <f t="shared" ref="M609:M622" si="94">K609+L609</f>
        <v>0</v>
      </c>
      <c r="N609" s="92"/>
      <c r="Q609" s="101"/>
      <c r="R609" s="101"/>
      <c r="S609" s="101"/>
      <c r="T609" s="101"/>
      <c r="U609" s="101"/>
      <c r="V609" s="187"/>
      <c r="W609" s="415"/>
      <c r="X609" s="506" t="s">
        <v>609</v>
      </c>
      <c r="Y609" s="525"/>
      <c r="Z609" s="510"/>
      <c r="AA609" s="190"/>
      <c r="AB609" s="190"/>
      <c r="AC609" s="510"/>
    </row>
    <row r="610" spans="1:29" x14ac:dyDescent="0.2">
      <c r="A610" s="12">
        <f t="shared" ref="A610:A622" si="95">A609+1</f>
        <v>8301</v>
      </c>
      <c r="B610" s="9" t="s">
        <v>135</v>
      </c>
      <c r="C610" s="18"/>
      <c r="D610" s="23"/>
      <c r="E610" s="18"/>
      <c r="F610" s="24"/>
      <c r="G610" s="155" t="s">
        <v>130</v>
      </c>
      <c r="H610" s="5">
        <v>0</v>
      </c>
      <c r="I610" s="86"/>
      <c r="J610" s="96"/>
      <c r="K610" s="95"/>
      <c r="L610" s="95">
        <f t="shared" si="93"/>
        <v>0</v>
      </c>
      <c r="M610" s="92">
        <f t="shared" si="94"/>
        <v>0</v>
      </c>
      <c r="N610" s="92"/>
      <c r="Q610" s="101"/>
      <c r="R610" s="101"/>
      <c r="S610" s="101"/>
      <c r="T610" s="101"/>
      <c r="U610" s="101"/>
      <c r="V610" s="187"/>
      <c r="W610" s="415"/>
      <c r="X610" s="498"/>
    </row>
    <row r="611" spans="1:29" x14ac:dyDescent="0.2">
      <c r="A611" s="12">
        <f t="shared" si="95"/>
        <v>8302</v>
      </c>
      <c r="B611" s="9" t="s">
        <v>134</v>
      </c>
      <c r="C611" s="18"/>
      <c r="D611" s="23"/>
      <c r="E611" s="18"/>
      <c r="F611" s="24"/>
      <c r="G611" s="155" t="s">
        <v>130</v>
      </c>
      <c r="H611" s="5">
        <v>0</v>
      </c>
      <c r="I611" s="86"/>
      <c r="J611" s="96"/>
      <c r="K611" s="95"/>
      <c r="L611" s="95">
        <f t="shared" si="93"/>
        <v>0</v>
      </c>
      <c r="M611" s="92">
        <f t="shared" si="94"/>
        <v>0</v>
      </c>
      <c r="N611" s="92"/>
      <c r="X611" s="498"/>
    </row>
    <row r="612" spans="1:29" x14ac:dyDescent="0.2">
      <c r="A612" s="12">
        <f t="shared" si="95"/>
        <v>8303</v>
      </c>
      <c r="B612" s="9" t="s">
        <v>133</v>
      </c>
      <c r="C612" s="18"/>
      <c r="D612" s="23"/>
      <c r="E612" s="18"/>
      <c r="F612" s="24"/>
      <c r="G612" s="155" t="s">
        <v>130</v>
      </c>
      <c r="H612" s="5">
        <v>0</v>
      </c>
      <c r="I612" s="86"/>
      <c r="J612" s="96"/>
      <c r="K612" s="95"/>
      <c r="L612" s="95">
        <f t="shared" si="93"/>
        <v>0</v>
      </c>
      <c r="M612" s="92">
        <f t="shared" si="94"/>
        <v>0</v>
      </c>
      <c r="N612" s="92"/>
      <c r="X612" s="498"/>
    </row>
    <row r="613" spans="1:29" x14ac:dyDescent="0.2">
      <c r="A613" s="12">
        <f t="shared" si="95"/>
        <v>8304</v>
      </c>
      <c r="B613" s="9" t="s">
        <v>132</v>
      </c>
      <c r="C613" s="18"/>
      <c r="D613" s="23"/>
      <c r="E613" s="18"/>
      <c r="F613" s="24"/>
      <c r="G613" s="155" t="s">
        <v>130</v>
      </c>
      <c r="H613" s="5">
        <v>0</v>
      </c>
      <c r="I613" s="86"/>
      <c r="J613" s="96"/>
      <c r="K613" s="95"/>
      <c r="L613" s="95">
        <f t="shared" si="93"/>
        <v>0</v>
      </c>
      <c r="M613" s="92">
        <f t="shared" si="94"/>
        <v>0</v>
      </c>
      <c r="N613" s="92"/>
      <c r="X613" s="498"/>
    </row>
    <row r="614" spans="1:29" x14ac:dyDescent="0.2">
      <c r="A614" s="12">
        <f t="shared" si="95"/>
        <v>8305</v>
      </c>
      <c r="B614" s="9" t="s">
        <v>131</v>
      </c>
      <c r="C614" s="18"/>
      <c r="D614" s="23"/>
      <c r="E614" s="18"/>
      <c r="F614" s="24"/>
      <c r="G614" s="155" t="s">
        <v>130</v>
      </c>
      <c r="H614" s="5">
        <v>0</v>
      </c>
      <c r="I614" s="164"/>
      <c r="J614" s="96"/>
      <c r="K614" s="95"/>
      <c r="L614" s="95">
        <f t="shared" si="93"/>
        <v>0</v>
      </c>
      <c r="M614" s="92">
        <f t="shared" si="94"/>
        <v>0</v>
      </c>
      <c r="N614" s="92"/>
      <c r="X614" s="498"/>
    </row>
    <row r="615" spans="1:29" x14ac:dyDescent="0.2">
      <c r="A615" s="12">
        <f t="shared" si="95"/>
        <v>8306</v>
      </c>
      <c r="B615" s="9" t="s">
        <v>129</v>
      </c>
      <c r="C615" s="18"/>
      <c r="D615" s="23"/>
      <c r="E615" s="18"/>
      <c r="F615" s="17"/>
      <c r="G615" s="163" t="s">
        <v>128</v>
      </c>
      <c r="H615" s="5">
        <v>0</v>
      </c>
      <c r="I615" s="73"/>
      <c r="J615" s="96"/>
      <c r="K615" s="95"/>
      <c r="L615" s="95">
        <f t="shared" si="93"/>
        <v>0</v>
      </c>
      <c r="M615" s="92">
        <f t="shared" si="94"/>
        <v>0</v>
      </c>
      <c r="N615" s="92"/>
      <c r="X615" s="498"/>
    </row>
    <row r="616" spans="1:29" x14ac:dyDescent="0.2">
      <c r="A616" s="12">
        <f t="shared" si="95"/>
        <v>8307</v>
      </c>
      <c r="B616" s="9" t="s">
        <v>127</v>
      </c>
      <c r="C616" s="9"/>
      <c r="D616" s="9"/>
      <c r="E616" s="9"/>
      <c r="F616" s="24"/>
      <c r="G616" s="155" t="s">
        <v>125</v>
      </c>
      <c r="H616" s="5">
        <v>0</v>
      </c>
      <c r="I616" s="9"/>
      <c r="J616" s="162"/>
      <c r="K616" s="95"/>
      <c r="L616" s="95">
        <f t="shared" si="93"/>
        <v>0</v>
      </c>
      <c r="M616" s="92">
        <f t="shared" si="94"/>
        <v>0</v>
      </c>
      <c r="N616" s="92"/>
      <c r="X616" s="498"/>
    </row>
    <row r="617" spans="1:29" x14ac:dyDescent="0.2">
      <c r="A617" s="12">
        <f t="shared" si="95"/>
        <v>8308</v>
      </c>
      <c r="B617" s="9" t="s">
        <v>126</v>
      </c>
      <c r="C617" s="18"/>
      <c r="D617" s="23"/>
      <c r="E617" s="18"/>
      <c r="F617" s="24"/>
      <c r="G617" s="155" t="s">
        <v>125</v>
      </c>
      <c r="H617" s="5">
        <v>0</v>
      </c>
      <c r="I617" s="86"/>
      <c r="J617" s="96"/>
      <c r="K617" s="95"/>
      <c r="L617" s="95">
        <f t="shared" si="93"/>
        <v>0</v>
      </c>
      <c r="M617" s="92">
        <f t="shared" si="94"/>
        <v>0</v>
      </c>
      <c r="N617" s="92"/>
      <c r="X617" s="498"/>
    </row>
    <row r="618" spans="1:29" x14ac:dyDescent="0.2">
      <c r="A618" s="12">
        <f t="shared" si="95"/>
        <v>8309</v>
      </c>
      <c r="B618" s="9" t="s">
        <v>124</v>
      </c>
      <c r="C618" s="18"/>
      <c r="D618" s="23"/>
      <c r="E618" s="18"/>
      <c r="F618" s="24"/>
      <c r="G618" s="155" t="s">
        <v>111</v>
      </c>
      <c r="H618" s="5">
        <v>0</v>
      </c>
      <c r="I618" s="86"/>
      <c r="J618" s="96"/>
      <c r="K618" s="95"/>
      <c r="L618" s="95">
        <f t="shared" si="93"/>
        <v>0</v>
      </c>
      <c r="M618" s="92">
        <f t="shared" si="94"/>
        <v>0</v>
      </c>
      <c r="N618" s="92"/>
      <c r="X618" s="498"/>
    </row>
    <row r="619" spans="1:29" x14ac:dyDescent="0.2">
      <c r="A619" s="12">
        <f t="shared" si="95"/>
        <v>8310</v>
      </c>
      <c r="B619" s="9" t="s">
        <v>123</v>
      </c>
      <c r="C619" s="18"/>
      <c r="D619" s="23"/>
      <c r="E619" s="18"/>
      <c r="F619" s="24"/>
      <c r="G619" s="155" t="s">
        <v>111</v>
      </c>
      <c r="H619" s="5">
        <v>0</v>
      </c>
      <c r="I619" s="86"/>
      <c r="J619" s="96"/>
      <c r="K619" s="95"/>
      <c r="L619" s="95">
        <f t="shared" si="93"/>
        <v>0</v>
      </c>
      <c r="M619" s="92">
        <f t="shared" si="94"/>
        <v>0</v>
      </c>
      <c r="N619" s="92"/>
      <c r="X619" s="498"/>
    </row>
    <row r="620" spans="1:29" x14ac:dyDescent="0.2">
      <c r="A620" s="12">
        <f t="shared" si="95"/>
        <v>8311</v>
      </c>
      <c r="B620" s="9" t="s">
        <v>122</v>
      </c>
      <c r="C620" s="18"/>
      <c r="D620" s="23"/>
      <c r="E620" s="18"/>
      <c r="F620" s="24"/>
      <c r="G620" s="155" t="s">
        <v>111</v>
      </c>
      <c r="H620" s="5">
        <v>0</v>
      </c>
      <c r="I620" s="86"/>
      <c r="J620" s="96"/>
      <c r="K620" s="95"/>
      <c r="L620" s="95">
        <f t="shared" si="93"/>
        <v>0</v>
      </c>
      <c r="M620" s="92">
        <f t="shared" si="94"/>
        <v>0</v>
      </c>
      <c r="N620" s="92"/>
      <c r="X620" s="498"/>
    </row>
    <row r="621" spans="1:29" x14ac:dyDescent="0.2">
      <c r="A621" s="12">
        <f t="shared" si="95"/>
        <v>8312</v>
      </c>
      <c r="B621" s="9" t="s">
        <v>121</v>
      </c>
      <c r="C621" s="9"/>
      <c r="D621" s="9"/>
      <c r="E621" s="9"/>
      <c r="G621" s="161"/>
      <c r="H621" s="9"/>
      <c r="I621" s="86"/>
      <c r="J621" s="96"/>
      <c r="K621" s="95"/>
      <c r="L621" s="95">
        <f t="shared" si="93"/>
        <v>0</v>
      </c>
      <c r="M621" s="92">
        <f t="shared" si="94"/>
        <v>0</v>
      </c>
      <c r="N621" s="92"/>
      <c r="X621" s="498"/>
    </row>
    <row r="622" spans="1:29" x14ac:dyDescent="0.2">
      <c r="A622" s="12">
        <f t="shared" si="95"/>
        <v>8313</v>
      </c>
      <c r="C622" s="18"/>
      <c r="D622" s="23"/>
      <c r="E622" s="18"/>
      <c r="F622" s="24"/>
      <c r="G622" s="155"/>
      <c r="H622" s="5"/>
      <c r="I622" s="86"/>
      <c r="J622" s="94"/>
      <c r="K622" s="93"/>
      <c r="L622" s="93"/>
      <c r="M622" s="92">
        <f t="shared" si="94"/>
        <v>0</v>
      </c>
      <c r="N622" s="92"/>
      <c r="X622" s="498"/>
    </row>
    <row r="623" spans="1:29" x14ac:dyDescent="0.2">
      <c r="C623" s="18"/>
      <c r="D623" s="23"/>
      <c r="E623" s="18"/>
      <c r="F623" s="24"/>
      <c r="G623" s="155"/>
      <c r="H623" s="5"/>
      <c r="I623" s="86"/>
      <c r="J623" s="94"/>
      <c r="K623" s="93"/>
      <c r="L623" s="93"/>
      <c r="M623" s="92"/>
      <c r="N623" s="92"/>
      <c r="X623" s="498"/>
    </row>
    <row r="624" spans="1:29" x14ac:dyDescent="0.2">
      <c r="B624" s="106" t="s">
        <v>120</v>
      </c>
      <c r="C624" s="83"/>
      <c r="D624" s="153"/>
      <c r="E624" s="83"/>
      <c r="F624" s="152"/>
      <c r="G624" s="160"/>
      <c r="H624" s="105"/>
      <c r="I624" s="105" t="s">
        <v>79</v>
      </c>
      <c r="J624" s="104"/>
      <c r="K624" s="103">
        <f>SUM(K625:K629)</f>
        <v>0</v>
      </c>
      <c r="L624" s="103">
        <f>SUM(L625:L629)</f>
        <v>0</v>
      </c>
      <c r="M624" s="158">
        <f>SUM(M625:M629)</f>
        <v>0</v>
      </c>
      <c r="N624" s="158">
        <f>SUM(N625:N629)</f>
        <v>0</v>
      </c>
      <c r="O624" s="110"/>
      <c r="X624" s="498"/>
    </row>
    <row r="625" spans="1:29" x14ac:dyDescent="0.2">
      <c r="A625" s="12">
        <v>8400</v>
      </c>
      <c r="B625" s="9" t="s">
        <v>119</v>
      </c>
      <c r="C625" s="9"/>
      <c r="D625" s="9"/>
      <c r="E625" s="9"/>
      <c r="G625" s="9"/>
      <c r="H625" s="9"/>
      <c r="I625" s="9"/>
      <c r="J625" s="9"/>
      <c r="K625" s="95"/>
      <c r="L625" s="95">
        <v>0</v>
      </c>
      <c r="M625" s="92">
        <f>K625+L625</f>
        <v>0</v>
      </c>
      <c r="N625" s="92"/>
      <c r="X625" s="498"/>
    </row>
    <row r="626" spans="1:29" x14ac:dyDescent="0.2">
      <c r="A626" s="12">
        <f>A625+1</f>
        <v>8401</v>
      </c>
      <c r="B626" s="9" t="s">
        <v>118</v>
      </c>
      <c r="C626" s="9"/>
      <c r="D626" s="9"/>
      <c r="E626" s="9"/>
      <c r="G626" s="9"/>
      <c r="H626" s="9"/>
      <c r="I626" s="9"/>
      <c r="J626" s="9"/>
      <c r="K626" s="95"/>
      <c r="L626" s="95">
        <v>0</v>
      </c>
      <c r="M626" s="92">
        <f>K626+L626</f>
        <v>0</v>
      </c>
      <c r="N626" s="92"/>
      <c r="X626" s="498"/>
    </row>
    <row r="627" spans="1:29" x14ac:dyDescent="0.2">
      <c r="A627" s="12">
        <f>A626+1</f>
        <v>8402</v>
      </c>
      <c r="B627" s="9" t="s">
        <v>117</v>
      </c>
      <c r="C627" s="9"/>
      <c r="D627" s="9"/>
      <c r="E627" s="9"/>
      <c r="G627" s="9"/>
      <c r="H627" s="9"/>
      <c r="I627" s="9"/>
      <c r="J627" s="9"/>
      <c r="K627" s="95"/>
      <c r="L627" s="95">
        <v>0</v>
      </c>
      <c r="M627" s="92">
        <f>K627+L627</f>
        <v>0</v>
      </c>
      <c r="N627" s="92"/>
      <c r="X627" s="498"/>
    </row>
    <row r="628" spans="1:29" x14ac:dyDescent="0.2">
      <c r="A628" s="12">
        <f>A627+1</f>
        <v>8403</v>
      </c>
      <c r="C628" s="9"/>
      <c r="D628" s="9"/>
      <c r="E628" s="9"/>
      <c r="G628" s="9"/>
      <c r="H628" s="9"/>
      <c r="I628" s="9"/>
      <c r="J628" s="9"/>
      <c r="K628" s="95"/>
      <c r="L628" s="95"/>
      <c r="M628" s="92">
        <f>K628+L628</f>
        <v>0</v>
      </c>
      <c r="N628" s="92"/>
      <c r="X628" s="498"/>
    </row>
    <row r="629" spans="1:29" x14ac:dyDescent="0.2">
      <c r="C629" s="9"/>
      <c r="D629" s="9"/>
      <c r="E629" s="9"/>
      <c r="G629" s="9"/>
      <c r="H629" s="9"/>
      <c r="I629" s="9"/>
      <c r="J629" s="9"/>
      <c r="K629" s="95"/>
      <c r="L629" s="95"/>
      <c r="M629" s="92"/>
      <c r="N629" s="92"/>
      <c r="X629" s="498"/>
    </row>
    <row r="630" spans="1:29" x14ac:dyDescent="0.2">
      <c r="A630" s="107"/>
      <c r="B630" s="106" t="s">
        <v>116</v>
      </c>
      <c r="C630" s="49"/>
      <c r="D630" s="82"/>
      <c r="E630" s="49"/>
      <c r="F630" s="130"/>
      <c r="G630" s="159"/>
      <c r="H630" s="105"/>
      <c r="I630" s="105" t="s">
        <v>79</v>
      </c>
      <c r="J630" s="104"/>
      <c r="K630" s="103">
        <f>SUM(K631:K636)</f>
        <v>0</v>
      </c>
      <c r="L630" s="103">
        <f>SUM(L631:L636)</f>
        <v>0</v>
      </c>
      <c r="M630" s="158">
        <f>SUM(M631:M636)</f>
        <v>0</v>
      </c>
      <c r="N630" s="158">
        <f>SUM(N631:N636)</f>
        <v>0</v>
      </c>
      <c r="O630" s="110"/>
      <c r="Q630" s="101"/>
      <c r="R630" s="101"/>
      <c r="S630" s="101"/>
      <c r="T630" s="101"/>
      <c r="U630" s="101"/>
      <c r="V630" s="187"/>
      <c r="W630" s="415"/>
      <c r="X630" s="498"/>
    </row>
    <row r="631" spans="1:29" x14ac:dyDescent="0.2">
      <c r="A631" s="12">
        <v>8600</v>
      </c>
      <c r="B631" s="9" t="s">
        <v>115</v>
      </c>
      <c r="C631" s="18"/>
      <c r="D631" s="23"/>
      <c r="E631" s="18"/>
      <c r="F631" s="24">
        <v>0</v>
      </c>
      <c r="G631" s="155" t="s">
        <v>111</v>
      </c>
      <c r="H631" s="5">
        <v>0</v>
      </c>
      <c r="J631" s="96"/>
      <c r="K631" s="95"/>
      <c r="L631" s="95">
        <f>F631*H631</f>
        <v>0</v>
      </c>
      <c r="M631" s="92">
        <f>K631+L631</f>
        <v>0</v>
      </c>
      <c r="N631" s="92"/>
      <c r="X631" s="498"/>
    </row>
    <row r="632" spans="1:29" x14ac:dyDescent="0.2">
      <c r="A632" s="12">
        <f>A631+1</f>
        <v>8601</v>
      </c>
      <c r="B632" s="9" t="s">
        <v>114</v>
      </c>
      <c r="C632" s="18"/>
      <c r="D632" s="23"/>
      <c r="E632" s="18"/>
      <c r="F632" s="24">
        <v>0</v>
      </c>
      <c r="G632" s="155" t="s">
        <v>111</v>
      </c>
      <c r="H632" s="5">
        <v>0</v>
      </c>
      <c r="J632" s="96"/>
      <c r="K632" s="95"/>
      <c r="L632" s="95">
        <f>F632*H632</f>
        <v>0</v>
      </c>
      <c r="M632" s="92">
        <f>K632+L632</f>
        <v>0</v>
      </c>
      <c r="N632" s="92"/>
      <c r="X632" s="498"/>
    </row>
    <row r="633" spans="1:29" x14ac:dyDescent="0.2">
      <c r="A633" s="12">
        <f>A632+1</f>
        <v>8602</v>
      </c>
      <c r="B633" s="9" t="s">
        <v>113</v>
      </c>
      <c r="C633" s="18"/>
      <c r="D633" s="23"/>
      <c r="E633" s="18"/>
      <c r="F633" s="24">
        <v>0</v>
      </c>
      <c r="G633" s="155" t="s">
        <v>111</v>
      </c>
      <c r="H633" s="5">
        <v>0</v>
      </c>
      <c r="I633" s="86"/>
      <c r="J633" s="96"/>
      <c r="K633" s="95"/>
      <c r="L633" s="95">
        <f>F633*H633</f>
        <v>0</v>
      </c>
      <c r="M633" s="92">
        <f>K633+L633</f>
        <v>0</v>
      </c>
      <c r="N633" s="92"/>
      <c r="X633" s="498"/>
    </row>
    <row r="634" spans="1:29" x14ac:dyDescent="0.2">
      <c r="A634" s="12">
        <f>A633+1</f>
        <v>8603</v>
      </c>
      <c r="B634" s="9" t="s">
        <v>112</v>
      </c>
      <c r="C634" s="18"/>
      <c r="D634" s="23"/>
      <c r="E634" s="18"/>
      <c r="F634" s="24">
        <v>0</v>
      </c>
      <c r="G634" s="155" t="s">
        <v>111</v>
      </c>
      <c r="H634" s="5">
        <v>0</v>
      </c>
      <c r="I634" s="86"/>
      <c r="J634" s="96"/>
      <c r="K634" s="95"/>
      <c r="L634" s="95">
        <f>F634*H634</f>
        <v>0</v>
      </c>
      <c r="M634" s="92">
        <f>K634+L634</f>
        <v>0</v>
      </c>
      <c r="N634" s="92"/>
      <c r="X634" s="498"/>
    </row>
    <row r="635" spans="1:29" x14ac:dyDescent="0.2">
      <c r="A635" s="12">
        <f>A634+1</f>
        <v>8604</v>
      </c>
      <c r="C635" s="18"/>
      <c r="D635" s="23"/>
      <c r="E635" s="18"/>
      <c r="F635" s="24"/>
      <c r="G635" s="155"/>
      <c r="H635" s="5"/>
      <c r="I635" s="86"/>
      <c r="J635" s="96"/>
      <c r="K635" s="95"/>
      <c r="L635" s="95"/>
      <c r="M635" s="92">
        <f>K635+L635</f>
        <v>0</v>
      </c>
      <c r="N635" s="92"/>
      <c r="X635" s="498"/>
    </row>
    <row r="636" spans="1:29" x14ac:dyDescent="0.2">
      <c r="C636" s="18"/>
      <c r="D636" s="23"/>
      <c r="E636" s="18"/>
      <c r="F636" s="24"/>
      <c r="G636" s="155"/>
      <c r="H636" s="5"/>
      <c r="I636" s="86"/>
      <c r="J636" s="96"/>
      <c r="K636" s="95"/>
      <c r="L636" s="95"/>
      <c r="M636" s="92"/>
      <c r="N636" s="92"/>
      <c r="X636" s="498"/>
    </row>
    <row r="637" spans="1:29" x14ac:dyDescent="0.2">
      <c r="A637" s="107"/>
      <c r="B637" s="106" t="s">
        <v>110</v>
      </c>
      <c r="C637" s="49"/>
      <c r="D637" s="82"/>
      <c r="E637" s="49"/>
      <c r="F637" s="130"/>
      <c r="G637" s="159"/>
      <c r="H637" s="105"/>
      <c r="I637" s="105" t="s">
        <v>79</v>
      </c>
      <c r="J637" s="104"/>
      <c r="K637" s="103">
        <f>SUM(K638:K640)</f>
        <v>0</v>
      </c>
      <c r="L637" s="103">
        <f>SUM(L638:L640)</f>
        <v>0</v>
      </c>
      <c r="M637" s="158">
        <f>SUM(M638:M640)</f>
        <v>0</v>
      </c>
      <c r="N637" s="158">
        <f>SUM(N638:N640)</f>
        <v>0</v>
      </c>
      <c r="O637" s="110"/>
      <c r="Q637" s="101"/>
      <c r="R637" s="101"/>
      <c r="S637" s="101"/>
      <c r="T637" s="101"/>
      <c r="U637" s="101"/>
      <c r="V637" s="187"/>
      <c r="W637" s="415"/>
      <c r="X637" s="498"/>
    </row>
    <row r="638" spans="1:29" x14ac:dyDescent="0.2">
      <c r="A638" s="12">
        <v>8600</v>
      </c>
      <c r="B638" s="9" t="s">
        <v>109</v>
      </c>
      <c r="C638" s="18"/>
      <c r="D638" s="23"/>
      <c r="E638" s="18"/>
      <c r="F638" s="157">
        <v>0</v>
      </c>
      <c r="G638" s="155" t="s">
        <v>108</v>
      </c>
      <c r="H638" s="5">
        <v>0</v>
      </c>
      <c r="I638" s="73"/>
      <c r="J638" s="96"/>
      <c r="K638" s="95"/>
      <c r="L638" s="95">
        <f>F638*H638</f>
        <v>0</v>
      </c>
      <c r="M638" s="92">
        <f>K638+L638</f>
        <v>0</v>
      </c>
      <c r="N638" s="92"/>
      <c r="X638" s="506" t="s">
        <v>611</v>
      </c>
      <c r="Y638" s="525"/>
      <c r="Z638" s="510"/>
      <c r="AA638" s="190"/>
      <c r="AB638" s="190"/>
      <c r="AC638" s="510"/>
    </row>
    <row r="639" spans="1:29" x14ac:dyDescent="0.2">
      <c r="A639" s="12">
        <f>A638+1</f>
        <v>8601</v>
      </c>
      <c r="C639" s="18"/>
      <c r="D639" s="23"/>
      <c r="E639" s="18"/>
      <c r="F639" s="24"/>
      <c r="G639" s="156"/>
      <c r="H639" s="5"/>
      <c r="I639" s="86"/>
      <c r="J639" s="96"/>
      <c r="K639" s="95"/>
      <c r="L639" s="95"/>
      <c r="M639" s="92">
        <f>K639+L639</f>
        <v>0</v>
      </c>
      <c r="N639" s="92"/>
      <c r="X639" s="498"/>
    </row>
    <row r="640" spans="1:29" x14ac:dyDescent="0.2">
      <c r="C640" s="18"/>
      <c r="D640" s="23"/>
      <c r="E640" s="18"/>
      <c r="F640" s="24"/>
      <c r="G640" s="155"/>
      <c r="H640" s="5"/>
      <c r="I640" s="86"/>
      <c r="J640" s="94"/>
      <c r="K640" s="93"/>
      <c r="L640" s="93"/>
      <c r="M640" s="92"/>
      <c r="N640" s="92"/>
      <c r="X640" s="498"/>
    </row>
    <row r="641" spans="1:29" x14ac:dyDescent="0.2">
      <c r="C641" s="154"/>
      <c r="D641" s="153"/>
      <c r="E641" s="83"/>
      <c r="F641" s="152"/>
      <c r="G641" s="151"/>
      <c r="H641" s="130"/>
      <c r="I641" s="130" t="s">
        <v>107</v>
      </c>
      <c r="J641" s="150"/>
      <c r="K641" s="149">
        <f>K569+K575+K608+K624+K637+K630</f>
        <v>0</v>
      </c>
      <c r="L641" s="149">
        <f>L569+L575+L608+L624+L637+L630</f>
        <v>0</v>
      </c>
      <c r="M641" s="149">
        <f>M569+M575+M608+M624+M637+M630</f>
        <v>0</v>
      </c>
      <c r="N641" s="149">
        <f>N569+N575+N608+N624+N637+N630</f>
        <v>0</v>
      </c>
      <c r="X641" s="498"/>
    </row>
    <row r="642" spans="1:29" ht="17" thickBot="1" x14ac:dyDescent="0.25">
      <c r="A642" s="148"/>
      <c r="B642" s="147"/>
      <c r="C642" s="145"/>
      <c r="D642" s="146"/>
      <c r="E642" s="145"/>
      <c r="F642" s="144"/>
      <c r="G642" s="143"/>
      <c r="H642" s="142"/>
      <c r="I642" s="141"/>
      <c r="J642" s="141"/>
      <c r="K642" s="140"/>
      <c r="L642" s="140"/>
      <c r="M642" s="139"/>
      <c r="N642" s="139"/>
      <c r="X642" s="498"/>
    </row>
    <row r="643" spans="1:29" x14ac:dyDescent="0.2">
      <c r="C643" s="18"/>
      <c r="D643" s="23"/>
      <c r="E643" s="18"/>
      <c r="F643" s="24"/>
      <c r="G643" s="26"/>
      <c r="H643" s="5"/>
      <c r="I643" s="86"/>
      <c r="J643" s="94"/>
      <c r="K643" s="138"/>
      <c r="L643" s="138"/>
      <c r="M643" s="137"/>
      <c r="N643" s="137"/>
      <c r="X643" s="498"/>
    </row>
    <row r="644" spans="1:29" ht="40" x14ac:dyDescent="0.2">
      <c r="A644" s="107" t="s">
        <v>106</v>
      </c>
      <c r="B644" s="72" t="s">
        <v>105</v>
      </c>
      <c r="C644" s="121"/>
      <c r="D644" s="75"/>
      <c r="E644" s="121"/>
      <c r="F644" s="136"/>
      <c r="G644" s="120"/>
      <c r="H644" s="85"/>
      <c r="I644" s="86"/>
      <c r="J644" s="135"/>
      <c r="K644" s="134" t="s">
        <v>38</v>
      </c>
      <c r="L644" s="133" t="s">
        <v>37</v>
      </c>
      <c r="M644" s="132" t="s">
        <v>36</v>
      </c>
      <c r="N644" s="131" t="s">
        <v>520</v>
      </c>
      <c r="Q644" s="101"/>
      <c r="R644" s="101"/>
      <c r="S644" s="101"/>
      <c r="T644" s="101"/>
      <c r="U644" s="101"/>
      <c r="V644" s="187"/>
      <c r="W644" s="415"/>
      <c r="X644" s="498"/>
    </row>
    <row r="645" spans="1:29" x14ac:dyDescent="0.2">
      <c r="A645" s="107"/>
      <c r="B645" s="106" t="s">
        <v>104</v>
      </c>
      <c r="C645" s="49"/>
      <c r="D645" s="82"/>
      <c r="E645" s="49"/>
      <c r="F645" s="130"/>
      <c r="G645" s="81"/>
      <c r="H645" s="105"/>
      <c r="I645" s="105" t="s">
        <v>79</v>
      </c>
      <c r="J645" s="129"/>
      <c r="K645" s="128">
        <f>SUM(K646:K654)</f>
        <v>0</v>
      </c>
      <c r="L645" s="128">
        <f>SUM(L646:L654)</f>
        <v>0</v>
      </c>
      <c r="M645" s="127">
        <f>SUM(M646:M654)</f>
        <v>0</v>
      </c>
      <c r="N645" s="127">
        <f>SUM(N646:N654)</f>
        <v>0</v>
      </c>
      <c r="O645" s="110"/>
      <c r="Q645" s="101"/>
      <c r="R645" s="101"/>
      <c r="S645" s="101"/>
      <c r="T645" s="101"/>
      <c r="U645" s="101"/>
      <c r="V645" s="187"/>
      <c r="W645" s="415"/>
      <c r="X645" s="498"/>
    </row>
    <row r="646" spans="1:29" x14ac:dyDescent="0.2">
      <c r="A646" s="12">
        <v>9100</v>
      </c>
      <c r="B646" s="9" t="s">
        <v>103</v>
      </c>
      <c r="C646" s="18"/>
      <c r="D646" s="23"/>
      <c r="E646" s="18"/>
      <c r="F646" s="24"/>
      <c r="G646" s="125">
        <f>0%</f>
        <v>0</v>
      </c>
      <c r="H646" s="126">
        <v>0</v>
      </c>
      <c r="J646" s="96"/>
      <c r="K646" s="95"/>
      <c r="L646" s="95">
        <f>ROUND((G646*H646)*2,1)/2</f>
        <v>0</v>
      </c>
      <c r="M646" s="92">
        <f t="shared" ref="M646:M653" si="96">K646+L646</f>
        <v>0</v>
      </c>
      <c r="N646" s="92"/>
      <c r="X646" s="506" t="s">
        <v>613</v>
      </c>
      <c r="Y646" s="525"/>
      <c r="Z646" s="510"/>
      <c r="AA646" s="190"/>
      <c r="AB646" s="190"/>
      <c r="AC646" s="510"/>
    </row>
    <row r="647" spans="1:29" x14ac:dyDescent="0.2">
      <c r="A647" s="12">
        <f t="shared" ref="A647:A653" si="97">A646+1</f>
        <v>9101</v>
      </c>
      <c r="B647" s="9" t="s">
        <v>102</v>
      </c>
      <c r="C647" s="18"/>
      <c r="D647" s="23"/>
      <c r="E647" s="18"/>
      <c r="F647" s="24"/>
      <c r="G647" s="125">
        <v>0.05</v>
      </c>
      <c r="H647" s="124">
        <f>L646</f>
        <v>0</v>
      </c>
      <c r="I647" s="86"/>
      <c r="J647" s="96"/>
      <c r="K647" s="95"/>
      <c r="L647" s="95">
        <f>ROUND((G647*H647)*2,1)/2</f>
        <v>0</v>
      </c>
      <c r="M647" s="92">
        <f t="shared" si="96"/>
        <v>0</v>
      </c>
      <c r="N647" s="92"/>
      <c r="X647" s="503" t="s">
        <v>614</v>
      </c>
      <c r="Y647" s="526"/>
      <c r="Z647" s="242"/>
      <c r="AA647" s="527"/>
      <c r="AB647" s="527"/>
      <c r="AC647" s="242"/>
    </row>
    <row r="648" spans="1:29" x14ac:dyDescent="0.2">
      <c r="A648" s="12">
        <f t="shared" si="97"/>
        <v>9102</v>
      </c>
      <c r="B648" s="9" t="s">
        <v>101</v>
      </c>
      <c r="C648" s="18"/>
      <c r="D648" s="23"/>
      <c r="E648" s="39"/>
      <c r="F648" s="24"/>
      <c r="G648" s="26"/>
      <c r="H648" s="5"/>
      <c r="I648" s="86"/>
      <c r="J648" s="96"/>
      <c r="K648" s="95"/>
      <c r="L648" s="95">
        <v>0</v>
      </c>
      <c r="M648" s="92">
        <f t="shared" si="96"/>
        <v>0</v>
      </c>
      <c r="N648" s="92"/>
      <c r="X648" s="575" t="s">
        <v>615</v>
      </c>
      <c r="Y648" s="576"/>
      <c r="Z648" s="577"/>
      <c r="AA648" s="578"/>
      <c r="AB648" s="578"/>
      <c r="AC648" s="577"/>
    </row>
    <row r="649" spans="1:29" x14ac:dyDescent="0.2">
      <c r="A649" s="12">
        <f t="shared" si="97"/>
        <v>9103</v>
      </c>
      <c r="B649" s="9" t="s">
        <v>100</v>
      </c>
      <c r="C649" s="18"/>
      <c r="D649" s="23"/>
      <c r="E649" s="18"/>
      <c r="F649" s="24"/>
      <c r="G649" s="125">
        <v>0</v>
      </c>
      <c r="H649" s="124">
        <f>M295+M349-M345</f>
        <v>0</v>
      </c>
      <c r="I649" s="86"/>
      <c r="J649" s="96"/>
      <c r="K649" s="95"/>
      <c r="L649" s="95">
        <f>G649*H649</f>
        <v>0</v>
      </c>
      <c r="M649" s="92">
        <f t="shared" si="96"/>
        <v>0</v>
      </c>
      <c r="N649" s="92"/>
      <c r="X649" s="506" t="s">
        <v>616</v>
      </c>
      <c r="Y649" s="525"/>
      <c r="Z649" s="510"/>
      <c r="AA649" s="190"/>
      <c r="AB649" s="190"/>
      <c r="AC649" s="510"/>
    </row>
    <row r="650" spans="1:29" x14ac:dyDescent="0.2">
      <c r="A650" s="12">
        <f t="shared" si="97"/>
        <v>9104</v>
      </c>
      <c r="B650" s="9" t="s">
        <v>99</v>
      </c>
      <c r="C650" s="18"/>
      <c r="D650" s="23"/>
      <c r="E650" s="18"/>
      <c r="F650" s="24"/>
      <c r="G650" s="26" t="s">
        <v>98</v>
      </c>
      <c r="H650" s="5">
        <v>0</v>
      </c>
      <c r="I650" s="86"/>
      <c r="J650" s="96"/>
      <c r="K650" s="95"/>
      <c r="L650" s="95">
        <f>F650*H650</f>
        <v>0</v>
      </c>
      <c r="M650" s="92">
        <f t="shared" si="96"/>
        <v>0</v>
      </c>
      <c r="N650" s="92"/>
      <c r="X650" s="498"/>
    </row>
    <row r="651" spans="1:29" x14ac:dyDescent="0.2">
      <c r="A651" s="12">
        <f t="shared" si="97"/>
        <v>9105</v>
      </c>
      <c r="B651" s="9" t="s">
        <v>97</v>
      </c>
      <c r="C651" s="18"/>
      <c r="D651" s="23"/>
      <c r="E651" s="18"/>
      <c r="F651" s="24"/>
      <c r="G651" s="26"/>
      <c r="H651" s="5"/>
      <c r="I651" s="86"/>
      <c r="J651" s="96"/>
      <c r="K651" s="95"/>
      <c r="L651" s="95">
        <v>0</v>
      </c>
      <c r="M651" s="92">
        <f t="shared" si="96"/>
        <v>0</v>
      </c>
      <c r="N651" s="92"/>
      <c r="X651" s="498"/>
    </row>
    <row r="652" spans="1:29" x14ac:dyDescent="0.2">
      <c r="A652" s="12">
        <f t="shared" si="97"/>
        <v>9106</v>
      </c>
      <c r="B652" s="9" t="s">
        <v>96</v>
      </c>
      <c r="C652" s="18"/>
      <c r="D652" s="23"/>
      <c r="E652" s="18"/>
      <c r="F652" s="24"/>
      <c r="G652" s="26"/>
      <c r="H652" s="5"/>
      <c r="I652" s="86"/>
      <c r="J652" s="96"/>
      <c r="K652" s="95"/>
      <c r="L652" s="95">
        <v>0</v>
      </c>
      <c r="M652" s="92">
        <f t="shared" si="96"/>
        <v>0</v>
      </c>
      <c r="N652" s="92"/>
      <c r="X652" s="498"/>
    </row>
    <row r="653" spans="1:29" x14ac:dyDescent="0.2">
      <c r="A653" s="12">
        <f t="shared" si="97"/>
        <v>9107</v>
      </c>
      <c r="C653" s="18"/>
      <c r="D653" s="23"/>
      <c r="E653" s="18"/>
      <c r="F653" s="24"/>
      <c r="G653" s="26"/>
      <c r="H653" s="5"/>
      <c r="I653" s="86"/>
      <c r="J653" s="96"/>
      <c r="K653" s="95"/>
      <c r="L653" s="95"/>
      <c r="M653" s="92">
        <f t="shared" si="96"/>
        <v>0</v>
      </c>
      <c r="N653" s="92"/>
      <c r="X653" s="498"/>
    </row>
    <row r="654" spans="1:29" x14ac:dyDescent="0.2">
      <c r="B654" s="72"/>
      <c r="C654" s="121"/>
      <c r="D654" s="75"/>
      <c r="E654" s="121"/>
      <c r="F654" s="72"/>
      <c r="G654" s="9"/>
      <c r="H654" s="120"/>
      <c r="I654" s="119"/>
      <c r="J654" s="123"/>
      <c r="K654" s="29"/>
      <c r="L654" s="29"/>
      <c r="M654" s="122"/>
      <c r="N654" s="122"/>
      <c r="Q654" s="101"/>
      <c r="R654" s="101"/>
      <c r="S654" s="101"/>
      <c r="T654" s="101"/>
      <c r="U654" s="101"/>
      <c r="V654" s="187"/>
      <c r="W654" s="415"/>
      <c r="X654" s="498"/>
    </row>
    <row r="655" spans="1:29" x14ac:dyDescent="0.2">
      <c r="B655" s="106" t="s">
        <v>95</v>
      </c>
      <c r="C655" s="49"/>
      <c r="D655" s="82"/>
      <c r="E655" s="49"/>
      <c r="F655" s="48"/>
      <c r="G655" s="80"/>
      <c r="H655" s="105"/>
      <c r="I655" s="105" t="s">
        <v>79</v>
      </c>
      <c r="J655" s="113"/>
      <c r="K655" s="112">
        <f>SUM(K656:K664)</f>
        <v>0</v>
      </c>
      <c r="L655" s="112">
        <f>SUM(L656:L664)</f>
        <v>0</v>
      </c>
      <c r="M655" s="111">
        <f>SUM(M656:M664)</f>
        <v>0</v>
      </c>
      <c r="N655" s="111">
        <f>SUM(N656:N664)</f>
        <v>0</v>
      </c>
      <c r="O655" s="110"/>
      <c r="Q655" s="101"/>
      <c r="R655" s="101"/>
      <c r="S655" s="101"/>
      <c r="T655" s="101"/>
      <c r="U655" s="101"/>
      <c r="V655" s="187"/>
      <c r="W655" s="415"/>
      <c r="X655" s="498"/>
    </row>
    <row r="656" spans="1:29" x14ac:dyDescent="0.2">
      <c r="A656" s="12">
        <v>9200</v>
      </c>
      <c r="B656" s="9" t="s">
        <v>94</v>
      </c>
      <c r="C656" s="121"/>
      <c r="D656" s="75"/>
      <c r="E656" s="121"/>
      <c r="F656" s="72"/>
      <c r="G656" s="9"/>
      <c r="H656" s="120"/>
      <c r="I656" s="119"/>
      <c r="J656" s="96"/>
      <c r="K656" s="95"/>
      <c r="L656" s="95">
        <v>0</v>
      </c>
      <c r="M656" s="92">
        <f t="shared" ref="M656:M662" si="98">K656+L656</f>
        <v>0</v>
      </c>
      <c r="N656" s="92"/>
      <c r="Q656" s="101"/>
      <c r="R656" s="101"/>
      <c r="S656" s="101"/>
      <c r="T656" s="101"/>
      <c r="U656" s="101"/>
      <c r="V656" s="187"/>
      <c r="W656" s="415"/>
      <c r="X656" s="498"/>
    </row>
    <row r="657" spans="1:29" x14ac:dyDescent="0.2">
      <c r="A657" s="12">
        <f t="shared" ref="A657:A663" si="99">A656+1</f>
        <v>9201</v>
      </c>
      <c r="B657" s="9" t="s">
        <v>93</v>
      </c>
      <c r="C657" s="18"/>
      <c r="D657" s="23"/>
      <c r="E657" s="18"/>
      <c r="G657" s="9"/>
      <c r="H657" s="26"/>
      <c r="I657" s="16"/>
      <c r="J657" s="96"/>
      <c r="K657" s="95"/>
      <c r="L657" s="95">
        <v>0</v>
      </c>
      <c r="M657" s="92">
        <f t="shared" si="98"/>
        <v>0</v>
      </c>
      <c r="N657" s="92"/>
      <c r="O657" s="61"/>
      <c r="X657" s="498"/>
    </row>
    <row r="658" spans="1:29" x14ac:dyDescent="0.2">
      <c r="A658" s="12">
        <f t="shared" si="99"/>
        <v>9202</v>
      </c>
      <c r="B658" s="9" t="s">
        <v>92</v>
      </c>
      <c r="C658" s="18"/>
      <c r="D658" s="23"/>
      <c r="E658" s="18"/>
      <c r="G658" s="9"/>
      <c r="H658" s="26"/>
      <c r="I658" s="16"/>
      <c r="J658" s="96"/>
      <c r="K658" s="95"/>
      <c r="L658" s="95">
        <v>0</v>
      </c>
      <c r="M658" s="92">
        <f t="shared" si="98"/>
        <v>0</v>
      </c>
      <c r="N658" s="92"/>
      <c r="O658" s="61"/>
      <c r="X658" s="498"/>
    </row>
    <row r="659" spans="1:29" x14ac:dyDescent="0.2">
      <c r="A659" s="12">
        <f t="shared" si="99"/>
        <v>9203</v>
      </c>
      <c r="B659" s="9" t="s">
        <v>91</v>
      </c>
      <c r="C659" s="18"/>
      <c r="D659" s="23"/>
      <c r="E659" s="18"/>
      <c r="G659" s="9"/>
      <c r="H659" s="26"/>
      <c r="I659" s="16"/>
      <c r="J659" s="96"/>
      <c r="K659" s="95"/>
      <c r="L659" s="95">
        <v>0</v>
      </c>
      <c r="M659" s="92">
        <f t="shared" si="98"/>
        <v>0</v>
      </c>
      <c r="N659" s="92"/>
      <c r="O659" s="61"/>
      <c r="X659" s="498"/>
    </row>
    <row r="660" spans="1:29" x14ac:dyDescent="0.2">
      <c r="A660" s="12">
        <f t="shared" si="99"/>
        <v>9204</v>
      </c>
      <c r="B660" s="9" t="s">
        <v>90</v>
      </c>
      <c r="C660" s="18"/>
      <c r="D660" s="23"/>
      <c r="E660" s="18"/>
      <c r="G660" s="9"/>
      <c r="H660" s="26"/>
      <c r="I660" s="16"/>
      <c r="J660" s="96"/>
      <c r="K660" s="95"/>
      <c r="L660" s="95">
        <v>0</v>
      </c>
      <c r="M660" s="92">
        <f t="shared" si="98"/>
        <v>0</v>
      </c>
      <c r="N660" s="92"/>
      <c r="O660" s="61"/>
      <c r="X660" s="498"/>
    </row>
    <row r="661" spans="1:29" x14ac:dyDescent="0.2">
      <c r="A661" s="12">
        <f t="shared" si="99"/>
        <v>9205</v>
      </c>
      <c r="B661" s="9" t="s">
        <v>89</v>
      </c>
      <c r="C661" s="18"/>
      <c r="D661" s="23"/>
      <c r="E661" s="18"/>
      <c r="G661" s="9"/>
      <c r="H661" s="26"/>
      <c r="I661" s="16"/>
      <c r="J661" s="96"/>
      <c r="K661" s="95"/>
      <c r="L661" s="95">
        <v>0</v>
      </c>
      <c r="M661" s="92">
        <f t="shared" si="98"/>
        <v>0</v>
      </c>
      <c r="N661" s="92"/>
      <c r="O661" s="61"/>
      <c r="X661" s="498"/>
    </row>
    <row r="662" spans="1:29" x14ac:dyDescent="0.2">
      <c r="A662" s="12">
        <f t="shared" si="99"/>
        <v>9206</v>
      </c>
      <c r="B662" s="9" t="s">
        <v>88</v>
      </c>
      <c r="C662" s="18"/>
      <c r="D662" s="23"/>
      <c r="E662" s="18"/>
      <c r="G662" s="9"/>
      <c r="H662" s="26"/>
      <c r="I662" s="16"/>
      <c r="J662" s="96"/>
      <c r="K662" s="95"/>
      <c r="L662" s="95">
        <v>0</v>
      </c>
      <c r="M662" s="92">
        <f t="shared" si="98"/>
        <v>0</v>
      </c>
      <c r="N662" s="92"/>
      <c r="O662" s="61"/>
      <c r="X662" s="498"/>
    </row>
    <row r="663" spans="1:29" x14ac:dyDescent="0.2">
      <c r="A663" s="12">
        <f t="shared" si="99"/>
        <v>9207</v>
      </c>
      <c r="B663" s="118" t="s">
        <v>87</v>
      </c>
      <c r="C663" s="18"/>
      <c r="D663" s="23"/>
      <c r="E663" s="18"/>
      <c r="G663" s="9"/>
      <c r="H663" s="26"/>
      <c r="I663" s="16"/>
      <c r="J663" s="96"/>
      <c r="K663" s="95"/>
      <c r="L663" s="95"/>
      <c r="M663" s="92"/>
      <c r="N663" s="92"/>
      <c r="O663" s="61"/>
      <c r="X663" s="498"/>
    </row>
    <row r="664" spans="1:29" x14ac:dyDescent="0.2">
      <c r="C664" s="18"/>
      <c r="D664" s="23"/>
      <c r="E664" s="18"/>
      <c r="G664" s="9"/>
      <c r="H664" s="26"/>
      <c r="I664" s="16"/>
      <c r="J664" s="115"/>
      <c r="K664" s="114"/>
      <c r="L664" s="114"/>
      <c r="M664" s="92"/>
      <c r="N664" s="92"/>
      <c r="O664" s="61"/>
      <c r="X664" s="640" t="s">
        <v>617</v>
      </c>
      <c r="Y664" s="638"/>
      <c r="Z664" s="638"/>
      <c r="AA664" s="638"/>
      <c r="AB664" s="638"/>
      <c r="AC664" s="638"/>
    </row>
    <row r="665" spans="1:29" x14ac:dyDescent="0.2">
      <c r="A665" s="107"/>
      <c r="B665" s="106" t="s">
        <v>86</v>
      </c>
      <c r="C665" s="49"/>
      <c r="D665" s="82"/>
      <c r="E665" s="49"/>
      <c r="F665" s="48"/>
      <c r="G665" s="48"/>
      <c r="H665" s="105"/>
      <c r="I665" s="105" t="s">
        <v>79</v>
      </c>
      <c r="J665" s="113"/>
      <c r="K665" s="112">
        <f>SUM(K666:K669)</f>
        <v>0</v>
      </c>
      <c r="L665" s="112">
        <f>SUM(L666:L669)</f>
        <v>0</v>
      </c>
      <c r="M665" s="111">
        <f>SUM(M666:M669)</f>
        <v>0</v>
      </c>
      <c r="N665" s="111">
        <f>SUM(N666:N669)</f>
        <v>0</v>
      </c>
      <c r="O665" s="110"/>
      <c r="Q665" s="101"/>
      <c r="R665" s="101"/>
      <c r="S665" s="101"/>
      <c r="T665" s="101"/>
      <c r="U665" s="101"/>
      <c r="V665" s="187"/>
      <c r="W665" s="415"/>
      <c r="X665" s="639"/>
      <c r="Y665" s="638"/>
      <c r="Z665" s="638"/>
      <c r="AA665" s="638"/>
      <c r="AB665" s="638"/>
      <c r="AC665" s="638"/>
    </row>
    <row r="666" spans="1:29" x14ac:dyDescent="0.2">
      <c r="A666" s="12">
        <v>9300</v>
      </c>
      <c r="B666" s="9" t="s">
        <v>85</v>
      </c>
      <c r="C666" s="18"/>
      <c r="D666" s="23"/>
      <c r="E666" s="18"/>
      <c r="G666" s="9"/>
      <c r="H666" s="26"/>
      <c r="I666" s="16"/>
      <c r="J666" s="96"/>
      <c r="K666" s="95"/>
      <c r="L666" s="95">
        <v>0</v>
      </c>
      <c r="M666" s="92">
        <f>K666+L666</f>
        <v>0</v>
      </c>
      <c r="N666" s="92"/>
      <c r="O666" s="61"/>
      <c r="X666" s="639"/>
      <c r="Y666" s="638"/>
      <c r="Z666" s="638"/>
      <c r="AA666" s="638"/>
      <c r="AB666" s="638"/>
      <c r="AC666" s="638"/>
    </row>
    <row r="667" spans="1:29" x14ac:dyDescent="0.2">
      <c r="A667" s="12">
        <f>A666+1</f>
        <v>9301</v>
      </c>
      <c r="B667" s="9" t="s">
        <v>84</v>
      </c>
      <c r="C667" s="18"/>
      <c r="D667" s="23"/>
      <c r="E667" s="18"/>
      <c r="F667" s="117">
        <v>5.0000000000000001E-3</v>
      </c>
      <c r="G667" s="97" t="s">
        <v>76</v>
      </c>
      <c r="H667" s="116">
        <v>0</v>
      </c>
      <c r="I667" s="16"/>
      <c r="J667" s="96"/>
      <c r="K667" s="95"/>
      <c r="L667" s="95">
        <f>F667*H667</f>
        <v>0</v>
      </c>
      <c r="M667" s="92">
        <f>K667+L667</f>
        <v>0</v>
      </c>
      <c r="N667" s="92"/>
      <c r="O667" s="61"/>
      <c r="X667" s="639"/>
      <c r="Y667" s="638"/>
      <c r="Z667" s="638"/>
      <c r="AA667" s="638"/>
      <c r="AB667" s="638"/>
      <c r="AC667" s="638"/>
    </row>
    <row r="668" spans="1:29" x14ac:dyDescent="0.2">
      <c r="A668" s="12">
        <f>A667+1</f>
        <v>9302</v>
      </c>
      <c r="C668" s="18"/>
      <c r="D668" s="23"/>
      <c r="E668" s="18"/>
      <c r="G668" s="9"/>
      <c r="H668" s="26"/>
      <c r="I668" s="16"/>
      <c r="J668" s="96"/>
      <c r="K668" s="95"/>
      <c r="L668" s="95">
        <v>0</v>
      </c>
      <c r="M668" s="92">
        <f>K668+L668</f>
        <v>0</v>
      </c>
      <c r="N668" s="92"/>
      <c r="O668" s="61"/>
      <c r="X668" s="498"/>
    </row>
    <row r="669" spans="1:29" x14ac:dyDescent="0.2">
      <c r="C669" s="18"/>
      <c r="D669" s="23"/>
      <c r="E669" s="18"/>
      <c r="G669" s="9"/>
      <c r="H669" s="26"/>
      <c r="I669" s="16"/>
      <c r="J669" s="115"/>
      <c r="K669" s="114"/>
      <c r="L669" s="114"/>
      <c r="M669" s="92"/>
      <c r="N669" s="92"/>
      <c r="O669" s="61"/>
      <c r="X669" s="503" t="s">
        <v>618</v>
      </c>
      <c r="Y669" s="242"/>
      <c r="Z669" s="242"/>
      <c r="AA669" s="242"/>
      <c r="AB669" s="527"/>
      <c r="AC669" s="242"/>
    </row>
    <row r="670" spans="1:29" x14ac:dyDescent="0.2">
      <c r="A670" s="107"/>
      <c r="B670" s="106" t="s">
        <v>83</v>
      </c>
      <c r="C670" s="49"/>
      <c r="D670" s="82"/>
      <c r="E670" s="49"/>
      <c r="F670" s="48"/>
      <c r="G670" s="48"/>
      <c r="H670" s="105"/>
      <c r="I670" s="105" t="s">
        <v>79</v>
      </c>
      <c r="J670" s="113"/>
      <c r="K670" s="112">
        <f>SUM(K671:K675)</f>
        <v>0</v>
      </c>
      <c r="L670" s="112">
        <f>SUM(L671:L675)</f>
        <v>0</v>
      </c>
      <c r="M670" s="111">
        <f>SUM(M671:M675)</f>
        <v>0</v>
      </c>
      <c r="N670" s="111">
        <f>SUM(N671:N675)</f>
        <v>0</v>
      </c>
      <c r="O670" s="110"/>
      <c r="Q670" s="101"/>
      <c r="R670" s="101"/>
      <c r="S670" s="101"/>
      <c r="T670" s="101"/>
      <c r="U670" s="101"/>
      <c r="V670" s="187"/>
      <c r="W670" s="415"/>
      <c r="X670" s="598"/>
      <c r="Y670" s="9"/>
      <c r="AA670" s="9"/>
    </row>
    <row r="671" spans="1:29" x14ac:dyDescent="0.2">
      <c r="A671" s="12">
        <v>9400</v>
      </c>
      <c r="B671" s="9" t="s">
        <v>8</v>
      </c>
      <c r="C671" s="18"/>
      <c r="D671" s="23"/>
      <c r="E671" s="18"/>
      <c r="G671" s="9"/>
      <c r="H671" s="26"/>
      <c r="I671" s="16"/>
      <c r="J671" s="96"/>
      <c r="K671" s="95"/>
      <c r="L671" s="95">
        <v>0</v>
      </c>
      <c r="M671" s="92">
        <f>K671+L671</f>
        <v>0</v>
      </c>
      <c r="N671" s="92"/>
      <c r="O671" s="61"/>
      <c r="X671" s="498"/>
    </row>
    <row r="672" spans="1:29" x14ac:dyDescent="0.2">
      <c r="A672" s="12">
        <f>A671+1</f>
        <v>9401</v>
      </c>
      <c r="B672" s="9" t="s">
        <v>82</v>
      </c>
      <c r="C672" s="18"/>
      <c r="D672" s="23"/>
      <c r="E672" s="18"/>
      <c r="G672" s="9"/>
      <c r="H672" s="26"/>
      <c r="I672" s="16"/>
      <c r="J672" s="96"/>
      <c r="K672" s="95"/>
      <c r="L672" s="95">
        <v>0</v>
      </c>
      <c r="M672" s="92">
        <f>K672+L672</f>
        <v>0</v>
      </c>
      <c r="N672" s="92"/>
      <c r="O672" s="61"/>
      <c r="X672" s="498"/>
    </row>
    <row r="673" spans="1:29" x14ac:dyDescent="0.2">
      <c r="A673" s="12">
        <f>A672+1</f>
        <v>9402</v>
      </c>
      <c r="B673" s="9" t="s">
        <v>81</v>
      </c>
      <c r="C673" s="18"/>
      <c r="D673" s="23"/>
      <c r="E673" s="18"/>
      <c r="G673" s="26"/>
      <c r="I673" s="6"/>
      <c r="J673" s="96"/>
      <c r="K673" s="95"/>
      <c r="L673" s="95">
        <v>0</v>
      </c>
      <c r="M673" s="92">
        <f>K673+L673</f>
        <v>0</v>
      </c>
      <c r="N673" s="92"/>
      <c r="O673" s="61"/>
      <c r="X673" s="498"/>
    </row>
    <row r="674" spans="1:29" x14ac:dyDescent="0.2">
      <c r="A674" s="12">
        <f>A673+1</f>
        <v>9403</v>
      </c>
      <c r="C674" s="9"/>
      <c r="D674" s="9"/>
      <c r="E674" s="9"/>
      <c r="G674" s="9"/>
      <c r="H674" s="9"/>
      <c r="I674" s="9"/>
      <c r="J674" s="96"/>
      <c r="K674" s="95"/>
      <c r="L674" s="95"/>
      <c r="M674" s="92">
        <f>K674+L674</f>
        <v>0</v>
      </c>
      <c r="N674" s="92"/>
      <c r="O674" s="9"/>
      <c r="P674" s="1"/>
      <c r="Q674" s="9"/>
      <c r="R674" s="9"/>
      <c r="S674" s="9"/>
      <c r="T674" s="9"/>
      <c r="U674" s="9"/>
      <c r="V674" s="9"/>
      <c r="W674" s="97"/>
      <c r="X674" s="498"/>
    </row>
    <row r="675" spans="1:29" x14ac:dyDescent="0.2">
      <c r="C675" s="9"/>
      <c r="D675" s="9"/>
      <c r="E675" s="9"/>
      <c r="G675" s="9"/>
      <c r="H675" s="9"/>
      <c r="I675" s="9"/>
      <c r="J675" s="109"/>
      <c r="K675" s="108"/>
      <c r="L675" s="108"/>
      <c r="M675" s="108"/>
      <c r="N675" s="108"/>
      <c r="O675" s="9"/>
      <c r="P675" s="1"/>
      <c r="Q675" s="9"/>
      <c r="R675" s="9"/>
      <c r="S675" s="9"/>
      <c r="T675" s="9"/>
      <c r="U675" s="9"/>
      <c r="V675" s="9"/>
      <c r="W675" s="97"/>
      <c r="X675" s="641" t="s">
        <v>619</v>
      </c>
      <c r="Y675" s="638"/>
      <c r="Z675" s="638"/>
      <c r="AA675" s="638"/>
      <c r="AB675" s="638"/>
      <c r="AC675" s="638"/>
    </row>
    <row r="676" spans="1:29" x14ac:dyDescent="0.2">
      <c r="A676" s="107"/>
      <c r="B676" s="106" t="s">
        <v>80</v>
      </c>
      <c r="C676" s="49"/>
      <c r="D676" s="82"/>
      <c r="E676" s="49"/>
      <c r="F676" s="48"/>
      <c r="G676" s="48"/>
      <c r="H676" s="105"/>
      <c r="I676" s="105" t="s">
        <v>79</v>
      </c>
      <c r="J676" s="104"/>
      <c r="K676" s="103">
        <f>SUM(K677:K680)</f>
        <v>0</v>
      </c>
      <c r="L676" s="103">
        <f>SUM(L677:L680)</f>
        <v>0</v>
      </c>
      <c r="M676" s="103">
        <f>SUM(M677:M680)</f>
        <v>0</v>
      </c>
      <c r="N676" s="102">
        <f>SUM(N677:N680)</f>
        <v>0</v>
      </c>
      <c r="Q676" s="101"/>
      <c r="R676" s="101"/>
      <c r="S676" s="101"/>
      <c r="T676" s="101"/>
      <c r="U676" s="101"/>
      <c r="V676" s="19"/>
      <c r="W676" s="415"/>
      <c r="X676" s="639"/>
      <c r="Y676" s="638"/>
      <c r="Z676" s="638"/>
      <c r="AA676" s="638"/>
      <c r="AB676" s="638"/>
      <c r="AC676" s="638"/>
    </row>
    <row r="677" spans="1:29" x14ac:dyDescent="0.2">
      <c r="A677" s="12">
        <v>9500</v>
      </c>
      <c r="B677" s="9" t="s">
        <v>78</v>
      </c>
      <c r="C677" s="18"/>
      <c r="D677" s="23"/>
      <c r="E677" s="18"/>
      <c r="F677" s="99">
        <v>8.1000000000000003E-2</v>
      </c>
      <c r="G677" s="97" t="s">
        <v>76</v>
      </c>
      <c r="H677" s="100">
        <f>L37+L39+L41+L43+L655-L435-(L422/2)</f>
        <v>0</v>
      </c>
      <c r="I677" s="17">
        <f>J37+J39+J41+J43+J655+J665</f>
        <v>0</v>
      </c>
      <c r="J677" s="96"/>
      <c r="K677" s="95"/>
      <c r="L677" s="95">
        <f>F677*H677</f>
        <v>0</v>
      </c>
      <c r="M677" s="92">
        <f>K677+L677</f>
        <v>0</v>
      </c>
      <c r="N677" s="92"/>
      <c r="V677" s="17"/>
      <c r="X677" s="639"/>
      <c r="Y677" s="638"/>
      <c r="Z677" s="638"/>
      <c r="AA677" s="638"/>
      <c r="AB677" s="638"/>
      <c r="AC677" s="638"/>
    </row>
    <row r="678" spans="1:29" x14ac:dyDescent="0.2">
      <c r="A678" s="12">
        <f>A677+1</f>
        <v>9501</v>
      </c>
      <c r="B678" s="9" t="s">
        <v>77</v>
      </c>
      <c r="C678" s="18"/>
      <c r="D678" s="23"/>
      <c r="E678" s="18"/>
      <c r="F678" s="99">
        <v>3.7999999999999999E-2</v>
      </c>
      <c r="G678" s="97" t="s">
        <v>76</v>
      </c>
      <c r="H678" s="17">
        <f>L435</f>
        <v>0</v>
      </c>
      <c r="I678" s="17"/>
      <c r="J678" s="96"/>
      <c r="K678" s="95"/>
      <c r="L678" s="95">
        <f>F678*H678</f>
        <v>0</v>
      </c>
      <c r="M678" s="92">
        <f>K678+L678</f>
        <v>0</v>
      </c>
      <c r="N678" s="92"/>
      <c r="V678" s="17"/>
      <c r="X678" s="498"/>
    </row>
    <row r="679" spans="1:29" x14ac:dyDescent="0.2">
      <c r="A679" s="12">
        <f>A678+1</f>
        <v>9502</v>
      </c>
      <c r="B679" s="9" t="s">
        <v>7</v>
      </c>
      <c r="C679" s="18"/>
      <c r="D679" s="23"/>
      <c r="E679" s="18"/>
      <c r="F679" s="98">
        <v>0</v>
      </c>
      <c r="G679" s="97" t="s">
        <v>76</v>
      </c>
      <c r="H679" s="7">
        <f>M677+M678</f>
        <v>0</v>
      </c>
      <c r="I679" s="7">
        <f>((I677-J39)*7.5%)+(J39*3.75%)</f>
        <v>0</v>
      </c>
      <c r="J679" s="96"/>
      <c r="K679" s="95"/>
      <c r="L679" s="95">
        <f>F679*-H679</f>
        <v>0</v>
      </c>
      <c r="M679" s="92">
        <f>K679+L679</f>
        <v>0</v>
      </c>
      <c r="N679" s="92"/>
      <c r="V679" s="17"/>
      <c r="X679" s="640" t="s">
        <v>620</v>
      </c>
      <c r="Y679" s="638"/>
      <c r="Z679" s="638"/>
      <c r="AA679" s="638"/>
      <c r="AB679" s="638"/>
      <c r="AC679" s="638"/>
    </row>
    <row r="680" spans="1:29" x14ac:dyDescent="0.2">
      <c r="C680" s="18"/>
      <c r="D680" s="23"/>
      <c r="E680" s="18"/>
      <c r="G680" s="9"/>
      <c r="H680" s="9"/>
      <c r="I680" s="86"/>
      <c r="J680" s="94"/>
      <c r="K680" s="93"/>
      <c r="L680" s="93"/>
      <c r="M680" s="92"/>
      <c r="N680" s="92"/>
      <c r="V680" s="17"/>
      <c r="X680" s="639"/>
      <c r="Y680" s="638"/>
      <c r="Z680" s="638"/>
      <c r="AA680" s="638"/>
      <c r="AB680" s="638"/>
      <c r="AC680" s="638"/>
    </row>
    <row r="681" spans="1:29" ht="17" thickBot="1" x14ac:dyDescent="0.25">
      <c r="C681" s="18"/>
      <c r="D681" s="23"/>
      <c r="E681" s="91"/>
      <c r="F681" s="90"/>
      <c r="G681" s="90"/>
      <c r="H681" s="89"/>
      <c r="I681" s="89" t="s">
        <v>75</v>
      </c>
      <c r="J681" s="88"/>
      <c r="K681" s="87">
        <f>K645+K655+K665+K670+K676</f>
        <v>0</v>
      </c>
      <c r="L681" s="87">
        <f>L645+L655+L665+L670+L676</f>
        <v>0</v>
      </c>
      <c r="M681" s="87">
        <f>M645+M655+M665+M670+M676</f>
        <v>0</v>
      </c>
      <c r="N681" s="87">
        <f>N645+N655+N665+N670+N676</f>
        <v>0</v>
      </c>
      <c r="V681" s="17"/>
      <c r="X681" s="498"/>
    </row>
    <row r="682" spans="1:29" x14ac:dyDescent="0.2">
      <c r="C682" s="18"/>
      <c r="D682" s="23"/>
      <c r="E682" s="18"/>
      <c r="G682" s="9"/>
      <c r="H682" s="9"/>
      <c r="I682" s="86"/>
      <c r="J682" s="86"/>
      <c r="K682" s="85"/>
      <c r="L682" s="85"/>
      <c r="M682" s="5"/>
      <c r="N682" s="5"/>
      <c r="V682" s="17"/>
      <c r="X682" s="498"/>
    </row>
    <row r="683" spans="1:29" x14ac:dyDescent="0.2">
      <c r="C683" s="18"/>
      <c r="D683" s="23"/>
      <c r="E683" s="18"/>
      <c r="G683" s="9"/>
      <c r="H683" s="9"/>
      <c r="I683" s="86"/>
      <c r="J683" s="86"/>
      <c r="K683" s="85"/>
      <c r="L683" s="85"/>
      <c r="M683" s="5"/>
      <c r="N683" s="5"/>
      <c r="V683" s="17"/>
      <c r="X683" s="498"/>
    </row>
    <row r="684" spans="1:29" x14ac:dyDescent="0.2">
      <c r="C684" s="18"/>
      <c r="D684" s="23"/>
      <c r="E684" s="18"/>
      <c r="G684" s="9"/>
      <c r="H684" s="9"/>
      <c r="I684" s="86"/>
      <c r="J684" s="86"/>
      <c r="K684" s="85"/>
      <c r="L684" s="85"/>
      <c r="M684" s="5"/>
      <c r="N684" s="5"/>
      <c r="V684" s="17"/>
      <c r="X684" s="498"/>
    </row>
    <row r="685" spans="1:29" x14ac:dyDescent="0.2">
      <c r="C685" s="18"/>
      <c r="D685" s="23"/>
      <c r="E685" s="18"/>
      <c r="G685" s="9"/>
      <c r="H685" s="9"/>
      <c r="I685" s="86"/>
      <c r="J685" s="86"/>
      <c r="K685" s="85"/>
      <c r="L685" s="85"/>
      <c r="M685" s="5"/>
      <c r="N685" s="5"/>
      <c r="V685" s="17"/>
      <c r="X685" s="498"/>
    </row>
    <row r="686" spans="1:29" x14ac:dyDescent="0.2">
      <c r="C686" s="18"/>
      <c r="D686" s="23"/>
      <c r="E686" s="18"/>
      <c r="G686" s="9"/>
      <c r="H686" s="9"/>
      <c r="I686" s="86"/>
      <c r="J686" s="86"/>
      <c r="K686" s="85"/>
      <c r="L686" s="85"/>
      <c r="M686" s="5"/>
      <c r="N686" s="5"/>
      <c r="V686" s="17"/>
      <c r="X686" s="498"/>
    </row>
    <row r="687" spans="1:29" x14ac:dyDescent="0.2">
      <c r="C687" s="18"/>
      <c r="D687" s="23"/>
      <c r="E687" s="18"/>
      <c r="G687" s="9"/>
      <c r="H687" s="9"/>
      <c r="I687" s="86"/>
      <c r="J687" s="86"/>
      <c r="K687" s="85"/>
      <c r="L687" s="85"/>
      <c r="M687" s="5"/>
      <c r="N687" s="5"/>
      <c r="V687" s="17"/>
      <c r="X687" s="498"/>
    </row>
    <row r="688" spans="1:29" x14ac:dyDescent="0.2">
      <c r="C688" s="18"/>
      <c r="D688" s="23"/>
      <c r="E688" s="18"/>
      <c r="G688" s="9"/>
      <c r="H688" s="9"/>
      <c r="I688" s="86"/>
      <c r="J688" s="86"/>
      <c r="K688" s="85"/>
      <c r="L688" s="85"/>
      <c r="M688" s="5"/>
      <c r="N688" s="5"/>
      <c r="V688" s="17"/>
      <c r="X688" s="498"/>
    </row>
    <row r="689" spans="2:24" x14ac:dyDescent="0.2">
      <c r="C689" s="18"/>
      <c r="D689" s="23"/>
      <c r="E689" s="18"/>
      <c r="G689" s="9"/>
      <c r="H689" s="9"/>
      <c r="I689" s="86"/>
      <c r="J689" s="86"/>
      <c r="K689" s="85"/>
      <c r="L689" s="85"/>
      <c r="M689" s="5"/>
      <c r="N689" s="5"/>
      <c r="V689" s="17"/>
      <c r="X689" s="498"/>
    </row>
    <row r="690" spans="2:24" x14ac:dyDescent="0.2">
      <c r="C690" s="18"/>
      <c r="D690" s="23"/>
      <c r="E690" s="18"/>
      <c r="G690" s="9"/>
      <c r="H690" s="9"/>
      <c r="I690" s="86"/>
      <c r="J690" s="86"/>
      <c r="K690" s="85"/>
      <c r="L690" s="85"/>
      <c r="M690" s="5"/>
      <c r="N690" s="5"/>
      <c r="V690" s="17"/>
      <c r="X690" s="498"/>
    </row>
    <row r="691" spans="2:24" x14ac:dyDescent="0.2">
      <c r="C691" s="18"/>
      <c r="D691" s="23"/>
      <c r="E691" s="18"/>
      <c r="G691" s="9"/>
      <c r="H691" s="9"/>
      <c r="I691" s="86"/>
      <c r="J691" s="86"/>
      <c r="K691" s="85"/>
      <c r="L691" s="85"/>
      <c r="M691" s="5"/>
      <c r="N691" s="5"/>
      <c r="V691" s="17"/>
      <c r="X691" s="498"/>
    </row>
    <row r="692" spans="2:24" x14ac:dyDescent="0.2">
      <c r="C692" s="18"/>
      <c r="D692" s="23"/>
      <c r="E692" s="18"/>
      <c r="G692" s="9"/>
      <c r="H692" s="9"/>
      <c r="I692" s="86"/>
      <c r="J692" s="86"/>
      <c r="K692" s="85"/>
      <c r="L692" s="85"/>
      <c r="M692" s="5"/>
      <c r="N692" s="5"/>
      <c r="V692" s="17"/>
      <c r="X692" s="498"/>
    </row>
    <row r="693" spans="2:24" x14ac:dyDescent="0.2">
      <c r="C693" s="18"/>
      <c r="D693" s="23"/>
      <c r="E693" s="18"/>
      <c r="G693" s="9"/>
      <c r="H693" s="9"/>
      <c r="I693" s="86"/>
      <c r="J693" s="86"/>
      <c r="K693" s="85"/>
      <c r="L693" s="85"/>
      <c r="M693" s="5"/>
      <c r="N693" s="5"/>
      <c r="V693" s="17"/>
      <c r="X693" s="498"/>
    </row>
    <row r="694" spans="2:24" x14ac:dyDescent="0.2">
      <c r="C694" s="18"/>
      <c r="D694" s="23"/>
      <c r="E694" s="18"/>
      <c r="G694" s="9"/>
      <c r="H694" s="9"/>
      <c r="I694" s="86"/>
      <c r="J694" s="86"/>
      <c r="K694" s="85"/>
      <c r="L694" s="85"/>
      <c r="M694" s="5"/>
      <c r="N694" s="5"/>
      <c r="V694" s="17"/>
      <c r="X694" s="498"/>
    </row>
    <row r="695" spans="2:24" x14ac:dyDescent="0.2">
      <c r="C695" s="18"/>
      <c r="D695" s="23"/>
      <c r="E695" s="18"/>
      <c r="G695" s="9"/>
      <c r="H695" s="9"/>
      <c r="I695" s="86"/>
      <c r="J695" s="86"/>
      <c r="K695" s="85"/>
      <c r="L695" s="85"/>
      <c r="M695" s="5"/>
      <c r="N695" s="5"/>
      <c r="V695" s="17"/>
      <c r="X695" s="498"/>
    </row>
    <row r="696" spans="2:24" x14ac:dyDescent="0.2">
      <c r="C696" s="18"/>
      <c r="D696" s="23"/>
      <c r="E696" s="18"/>
      <c r="G696" s="9"/>
      <c r="H696" s="9"/>
      <c r="I696" s="86"/>
      <c r="J696" s="86"/>
      <c r="K696" s="85"/>
      <c r="L696" s="85"/>
      <c r="M696" s="5"/>
      <c r="N696" s="5"/>
      <c r="V696" s="17"/>
      <c r="X696" s="498"/>
    </row>
    <row r="697" spans="2:24" x14ac:dyDescent="0.2">
      <c r="C697" s="18"/>
      <c r="D697" s="23"/>
      <c r="E697" s="18"/>
      <c r="G697" s="9"/>
      <c r="H697" s="9"/>
      <c r="I697" s="86"/>
      <c r="J697" s="86"/>
      <c r="K697" s="85"/>
      <c r="L697" s="85"/>
      <c r="M697" s="5"/>
      <c r="N697" s="5"/>
      <c r="V697" s="17"/>
      <c r="X697" s="498"/>
    </row>
    <row r="698" spans="2:24" x14ac:dyDescent="0.2">
      <c r="C698" s="18"/>
      <c r="D698" s="23"/>
      <c r="E698" s="18"/>
      <c r="G698" s="9"/>
      <c r="H698" s="9"/>
      <c r="I698" s="86"/>
      <c r="J698" s="86"/>
      <c r="K698" s="85"/>
      <c r="L698" s="85"/>
      <c r="M698" s="5"/>
      <c r="N698" s="5"/>
      <c r="V698" s="17"/>
      <c r="X698" s="498"/>
    </row>
    <row r="699" spans="2:24" x14ac:dyDescent="0.2">
      <c r="C699" s="18"/>
      <c r="D699" s="23"/>
      <c r="E699" s="18"/>
      <c r="G699" s="9"/>
      <c r="H699" s="9"/>
      <c r="I699" s="86"/>
      <c r="J699" s="86"/>
      <c r="K699" s="85"/>
      <c r="L699" s="85"/>
      <c r="M699" s="5"/>
      <c r="N699" s="5"/>
      <c r="V699" s="17"/>
      <c r="X699" s="498"/>
    </row>
    <row r="700" spans="2:24" x14ac:dyDescent="0.2">
      <c r="C700" s="18"/>
      <c r="D700" s="23"/>
      <c r="E700" s="18"/>
      <c r="G700" s="9"/>
      <c r="H700" s="9"/>
      <c r="I700" s="86"/>
      <c r="J700" s="86"/>
      <c r="K700" s="85"/>
      <c r="L700" s="85"/>
      <c r="M700" s="5"/>
      <c r="N700" s="5"/>
      <c r="V700" s="17"/>
      <c r="X700" s="498"/>
    </row>
    <row r="701" spans="2:24" x14ac:dyDescent="0.2">
      <c r="C701" s="18"/>
      <c r="D701" s="23"/>
      <c r="E701" s="18"/>
      <c r="G701" s="9"/>
      <c r="H701" s="9"/>
      <c r="I701" s="86"/>
      <c r="J701" s="86"/>
      <c r="K701" s="85"/>
      <c r="L701" s="85"/>
      <c r="M701" s="5"/>
      <c r="N701" s="5"/>
      <c r="V701" s="17"/>
      <c r="X701" s="498"/>
    </row>
    <row r="702" spans="2:24" x14ac:dyDescent="0.2">
      <c r="C702" s="18"/>
      <c r="D702" s="23"/>
      <c r="E702" s="18"/>
      <c r="G702" s="9"/>
      <c r="H702" s="9"/>
      <c r="I702" s="86"/>
      <c r="J702" s="86"/>
      <c r="K702" s="85"/>
      <c r="L702" s="85"/>
      <c r="M702" s="5"/>
      <c r="N702" s="5"/>
      <c r="V702" s="17"/>
      <c r="X702" s="498"/>
    </row>
    <row r="703" spans="2:24" x14ac:dyDescent="0.2">
      <c r="B703" s="84"/>
      <c r="C703" s="83"/>
      <c r="D703" s="80"/>
      <c r="E703" s="83"/>
      <c r="F703" s="82"/>
      <c r="G703" s="80"/>
      <c r="H703" s="81" t="s">
        <v>74</v>
      </c>
      <c r="I703" s="80"/>
      <c r="J703" s="79"/>
      <c r="K703" s="78"/>
      <c r="L703" s="78"/>
      <c r="M703" s="77"/>
      <c r="N703" s="76"/>
      <c r="Q703" s="22"/>
      <c r="R703" s="22"/>
      <c r="S703" s="22"/>
      <c r="T703" s="22"/>
      <c r="U703" s="22"/>
      <c r="V703" s="17"/>
      <c r="X703" s="498"/>
    </row>
    <row r="704" spans="2:24" x14ac:dyDescent="0.2">
      <c r="C704" s="18"/>
      <c r="D704" s="9"/>
      <c r="E704" s="18"/>
      <c r="F704" s="75"/>
      <c r="G704" s="9"/>
      <c r="H704" s="74"/>
      <c r="I704" s="9"/>
      <c r="J704" s="73"/>
      <c r="M704" s="72"/>
      <c r="N704" s="72"/>
      <c r="Q704" s="22"/>
      <c r="R704" s="22"/>
      <c r="S704" s="22"/>
      <c r="T704" s="22"/>
      <c r="U704" s="22"/>
      <c r="V704" s="17"/>
      <c r="X704" s="498"/>
    </row>
    <row r="705" spans="1:24" x14ac:dyDescent="0.2">
      <c r="C705" s="18"/>
      <c r="D705" s="9"/>
      <c r="E705" s="9"/>
      <c r="G705" s="9"/>
      <c r="H705" s="23"/>
      <c r="I705" s="23"/>
      <c r="J705" s="67"/>
      <c r="K705" s="61"/>
      <c r="L705" s="61"/>
      <c r="M705" s="9"/>
      <c r="N705" s="9"/>
      <c r="Q705" s="22"/>
      <c r="R705" s="22"/>
      <c r="S705" s="22"/>
      <c r="T705" s="22"/>
      <c r="U705" s="22"/>
      <c r="V705" s="17"/>
      <c r="X705" s="498"/>
    </row>
    <row r="706" spans="1:24" x14ac:dyDescent="0.2">
      <c r="B706" s="71" t="s">
        <v>73</v>
      </c>
      <c r="C706" s="70"/>
      <c r="D706" s="42"/>
      <c r="E706" s="43"/>
      <c r="F706" s="43"/>
      <c r="G706" s="43"/>
      <c r="H706" s="670" t="str">
        <f>H11</f>
        <v>Film 3</v>
      </c>
      <c r="I706" s="43"/>
      <c r="J706" s="69"/>
      <c r="K706" s="69"/>
      <c r="L706" s="68"/>
      <c r="M706" s="9"/>
      <c r="N706" s="9"/>
      <c r="Q706" s="22"/>
      <c r="R706" s="22"/>
      <c r="S706" s="22"/>
      <c r="T706" s="22"/>
      <c r="U706" s="22"/>
      <c r="V706" s="17"/>
      <c r="X706" s="498"/>
    </row>
    <row r="707" spans="1:24" x14ac:dyDescent="0.2">
      <c r="B707" s="71"/>
      <c r="C707" s="70"/>
      <c r="D707" s="42"/>
      <c r="E707" s="43"/>
      <c r="F707" s="43"/>
      <c r="G707" s="43"/>
      <c r="H707" s="69"/>
      <c r="I707" s="43"/>
      <c r="J707" s="69"/>
      <c r="K707" s="69"/>
      <c r="L707" s="68"/>
      <c r="M707" s="9"/>
      <c r="N707" s="9"/>
      <c r="Q707" s="22"/>
      <c r="R707" s="22"/>
      <c r="S707" s="22"/>
      <c r="T707" s="22"/>
      <c r="U707" s="22"/>
      <c r="V707" s="17"/>
      <c r="X707" s="498"/>
    </row>
    <row r="708" spans="1:24" x14ac:dyDescent="0.2">
      <c r="B708" s="71" t="s">
        <v>72</v>
      </c>
      <c r="C708" s="70"/>
      <c r="D708" s="42"/>
      <c r="E708" s="43"/>
      <c r="F708" s="43"/>
      <c r="G708" s="43"/>
      <c r="H708" s="69" t="str">
        <f>H13</f>
        <v>...</v>
      </c>
      <c r="I708" s="43"/>
      <c r="J708" s="69"/>
      <c r="K708" s="69"/>
      <c r="L708" s="68"/>
      <c r="M708" s="9"/>
      <c r="N708" s="9"/>
      <c r="Q708" s="22"/>
      <c r="R708" s="22"/>
      <c r="S708" s="22"/>
      <c r="T708" s="22"/>
      <c r="U708" s="22"/>
      <c r="V708" s="17"/>
      <c r="X708" s="498"/>
    </row>
    <row r="709" spans="1:24" x14ac:dyDescent="0.2">
      <c r="B709" s="71"/>
      <c r="C709" s="70"/>
      <c r="D709" s="42"/>
      <c r="E709" s="43"/>
      <c r="F709" s="43"/>
      <c r="G709" s="43"/>
      <c r="H709" s="69"/>
      <c r="I709" s="43"/>
      <c r="J709" s="69"/>
      <c r="K709" s="69"/>
      <c r="L709" s="68"/>
      <c r="M709" s="9"/>
      <c r="N709" s="9"/>
      <c r="Q709" s="22"/>
      <c r="R709" s="22"/>
      <c r="S709" s="22"/>
      <c r="T709" s="22"/>
      <c r="U709" s="22"/>
      <c r="V709" s="17"/>
      <c r="X709" s="498"/>
    </row>
    <row r="710" spans="1:24" x14ac:dyDescent="0.2">
      <c r="B710" s="71" t="s">
        <v>71</v>
      </c>
      <c r="C710" s="70"/>
      <c r="D710" s="42"/>
      <c r="E710" s="43"/>
      <c r="F710" s="43"/>
      <c r="G710" s="43"/>
      <c r="H710" s="69" t="str">
        <f>H15</f>
        <v>...</v>
      </c>
      <c r="I710" s="43"/>
      <c r="J710" s="69"/>
      <c r="K710" s="69"/>
      <c r="L710" s="68"/>
      <c r="M710" s="9"/>
      <c r="N710" s="9"/>
      <c r="Q710" s="22"/>
      <c r="R710" s="22"/>
      <c r="S710" s="22"/>
      <c r="T710" s="22"/>
      <c r="U710" s="22"/>
      <c r="V710" s="17"/>
      <c r="X710" s="498"/>
    </row>
    <row r="711" spans="1:24" x14ac:dyDescent="0.2">
      <c r="C711" s="18"/>
      <c r="D711" s="9"/>
      <c r="E711" s="9"/>
      <c r="G711" s="9"/>
      <c r="H711" s="23"/>
      <c r="I711" s="23"/>
      <c r="J711" s="67"/>
      <c r="K711" s="61"/>
      <c r="L711" s="61"/>
      <c r="M711" s="9"/>
      <c r="N711" s="9"/>
      <c r="Q711" s="22"/>
      <c r="R711" s="22"/>
      <c r="S711" s="22"/>
      <c r="T711" s="22"/>
      <c r="U711" s="22"/>
      <c r="V711" s="17"/>
      <c r="X711" s="498"/>
    </row>
    <row r="712" spans="1:24" x14ac:dyDescent="0.2">
      <c r="C712" s="18"/>
      <c r="D712" s="9"/>
      <c r="E712" s="9"/>
      <c r="G712" s="9"/>
      <c r="H712" s="23"/>
      <c r="I712" s="23"/>
      <c r="J712" s="67" t="s">
        <v>70</v>
      </c>
      <c r="K712" s="61"/>
      <c r="L712" s="61"/>
      <c r="M712" s="9"/>
      <c r="N712" s="9"/>
      <c r="Q712" s="22"/>
      <c r="R712" s="22"/>
      <c r="S712" s="22"/>
      <c r="T712" s="22"/>
      <c r="U712" s="22"/>
      <c r="V712" s="17"/>
      <c r="X712" s="498"/>
    </row>
    <row r="713" spans="1:24" ht="42" x14ac:dyDescent="0.2">
      <c r="C713" s="18"/>
      <c r="D713" s="9"/>
      <c r="E713" s="9"/>
      <c r="G713" s="9"/>
      <c r="H713" s="23"/>
      <c r="I713" s="23"/>
      <c r="J713" s="66" t="s">
        <v>69</v>
      </c>
      <c r="K713" s="57" t="s">
        <v>38</v>
      </c>
      <c r="L713" s="56" t="s">
        <v>37</v>
      </c>
      <c r="M713" s="55" t="s">
        <v>36</v>
      </c>
      <c r="N713" s="65" t="s">
        <v>520</v>
      </c>
      <c r="Q713" s="22"/>
      <c r="R713" s="22"/>
      <c r="S713" s="22"/>
      <c r="T713" s="22"/>
      <c r="U713" s="22"/>
      <c r="V713" s="17"/>
      <c r="X713" s="498"/>
    </row>
    <row r="714" spans="1:24" x14ac:dyDescent="0.2">
      <c r="A714" s="51" t="s">
        <v>68</v>
      </c>
      <c r="B714" s="48" t="str">
        <f>B61</f>
        <v>SCENARIO ET DROITS ARTISTIQUES</v>
      </c>
      <c r="C714" s="49"/>
      <c r="D714" s="48"/>
      <c r="E714" s="48"/>
      <c r="F714" s="48"/>
      <c r="G714" s="48"/>
      <c r="H714" s="48"/>
      <c r="I714" s="48"/>
      <c r="J714" s="64"/>
      <c r="K714" s="45">
        <f>SUM(K715:K723)</f>
        <v>0</v>
      </c>
      <c r="L714" s="45">
        <f>SUM(L715:L723)</f>
        <v>0</v>
      </c>
      <c r="M714" s="45">
        <f>SUM(M715:M723)</f>
        <v>0</v>
      </c>
      <c r="N714" s="45">
        <f>SUM(N715:N723)</f>
        <v>0</v>
      </c>
      <c r="Q714" s="22"/>
      <c r="R714" s="22"/>
      <c r="S714" s="22"/>
      <c r="T714" s="22"/>
      <c r="U714" s="22"/>
      <c r="V714" s="17"/>
      <c r="X714" s="498"/>
    </row>
    <row r="715" spans="1:24" x14ac:dyDescent="0.2">
      <c r="C715" s="18"/>
      <c r="D715" s="9"/>
      <c r="E715" s="9"/>
      <c r="G715" s="9"/>
      <c r="H715" s="9"/>
      <c r="I715" s="9"/>
      <c r="J715" s="62"/>
      <c r="K715" s="37"/>
      <c r="L715" s="37"/>
      <c r="M715" s="37"/>
      <c r="N715" s="37"/>
      <c r="Q715" s="22"/>
      <c r="R715" s="22"/>
      <c r="S715" s="22"/>
      <c r="T715" s="22"/>
      <c r="U715" s="22"/>
      <c r="V715" s="17"/>
      <c r="X715" s="498"/>
    </row>
    <row r="716" spans="1:24" x14ac:dyDescent="0.2">
      <c r="A716" s="12">
        <v>1.1000000000000001</v>
      </c>
      <c r="B716" s="44" t="s">
        <v>67</v>
      </c>
      <c r="C716" s="43"/>
      <c r="D716" s="43"/>
      <c r="E716" s="43"/>
      <c r="F716" s="43"/>
      <c r="G716" s="43"/>
      <c r="H716" s="43"/>
      <c r="I716" s="43"/>
      <c r="J716" s="63"/>
      <c r="K716" s="40">
        <f>K62</f>
        <v>0</v>
      </c>
      <c r="L716" s="40">
        <f>L62</f>
        <v>0</v>
      </c>
      <c r="M716" s="40">
        <f t="shared" ref="M716:M722" si="100">K716+L716</f>
        <v>0</v>
      </c>
      <c r="N716" s="40">
        <f>N62</f>
        <v>0</v>
      </c>
      <c r="Q716" s="22"/>
      <c r="R716" s="22"/>
      <c r="S716" s="22"/>
      <c r="T716" s="22"/>
      <c r="U716" s="22"/>
      <c r="V716" s="17"/>
      <c r="X716" s="498"/>
    </row>
    <row r="717" spans="1:24" x14ac:dyDescent="0.2">
      <c r="A717" s="12">
        <v>1.2</v>
      </c>
      <c r="B717" s="44" t="s">
        <v>66</v>
      </c>
      <c r="C717" s="43"/>
      <c r="D717" s="43"/>
      <c r="E717" s="43"/>
      <c r="F717" s="43"/>
      <c r="G717" s="43"/>
      <c r="H717" s="43"/>
      <c r="I717" s="43"/>
      <c r="J717" s="63"/>
      <c r="K717" s="40">
        <f>K71</f>
        <v>0</v>
      </c>
      <c r="L717" s="40">
        <f>L71</f>
        <v>0</v>
      </c>
      <c r="M717" s="40">
        <f t="shared" si="100"/>
        <v>0</v>
      </c>
      <c r="N717" s="40">
        <f>N71</f>
        <v>0</v>
      </c>
      <c r="Q717" s="22"/>
      <c r="R717" s="22"/>
      <c r="S717" s="22"/>
      <c r="T717" s="22"/>
      <c r="U717" s="22"/>
      <c r="V717" s="17"/>
      <c r="X717" s="498"/>
    </row>
    <row r="718" spans="1:24" x14ac:dyDescent="0.2">
      <c r="A718" s="12">
        <v>1.3</v>
      </c>
      <c r="B718" s="44" t="s">
        <v>65</v>
      </c>
      <c r="C718" s="43"/>
      <c r="D718" s="43"/>
      <c r="E718" s="43"/>
      <c r="F718" s="43"/>
      <c r="G718" s="43"/>
      <c r="H718" s="43"/>
      <c r="I718" s="43"/>
      <c r="J718" s="63"/>
      <c r="K718" s="40">
        <f>K77</f>
        <v>0</v>
      </c>
      <c r="L718" s="40">
        <f>L77</f>
        <v>0</v>
      </c>
      <c r="M718" s="40">
        <f t="shared" si="100"/>
        <v>0</v>
      </c>
      <c r="N718" s="40">
        <f>N77</f>
        <v>0</v>
      </c>
      <c r="Q718" s="22"/>
      <c r="R718" s="22"/>
      <c r="S718" s="22"/>
      <c r="T718" s="22"/>
      <c r="U718" s="22"/>
      <c r="V718" s="17"/>
      <c r="X718" s="498"/>
    </row>
    <row r="719" spans="1:24" x14ac:dyDescent="0.2">
      <c r="A719" s="12">
        <v>1.4</v>
      </c>
      <c r="B719" s="44" t="s">
        <v>64</v>
      </c>
      <c r="C719" s="43"/>
      <c r="D719" s="43"/>
      <c r="E719" s="43"/>
      <c r="F719" s="43"/>
      <c r="G719" s="43"/>
      <c r="H719" s="43"/>
      <c r="I719" s="43"/>
      <c r="J719" s="63"/>
      <c r="K719" s="40">
        <f>K83</f>
        <v>0</v>
      </c>
      <c r="L719" s="40">
        <f>L83</f>
        <v>0</v>
      </c>
      <c r="M719" s="40">
        <f t="shared" si="100"/>
        <v>0</v>
      </c>
      <c r="N719" s="40">
        <f>N83</f>
        <v>0</v>
      </c>
      <c r="Q719" s="22"/>
      <c r="R719" s="22"/>
      <c r="S719" s="22"/>
      <c r="T719" s="22"/>
      <c r="U719" s="22"/>
      <c r="V719" s="17"/>
      <c r="X719" s="498"/>
    </row>
    <row r="720" spans="1:24" x14ac:dyDescent="0.2">
      <c r="A720" s="12">
        <v>1.5</v>
      </c>
      <c r="B720" s="44" t="s">
        <v>63</v>
      </c>
      <c r="C720" s="43"/>
      <c r="D720" s="43"/>
      <c r="E720" s="43"/>
      <c r="F720" s="43"/>
      <c r="G720" s="43"/>
      <c r="H720" s="43"/>
      <c r="I720" s="43"/>
      <c r="J720" s="63"/>
      <c r="K720" s="40">
        <f>K89</f>
        <v>0</v>
      </c>
      <c r="L720" s="40">
        <f>L89</f>
        <v>0</v>
      </c>
      <c r="M720" s="40">
        <f t="shared" si="100"/>
        <v>0</v>
      </c>
      <c r="N720" s="40">
        <f>N89</f>
        <v>0</v>
      </c>
      <c r="Q720" s="22"/>
      <c r="R720" s="22"/>
      <c r="S720" s="22"/>
      <c r="T720" s="22"/>
      <c r="U720" s="22"/>
      <c r="V720" s="17"/>
      <c r="X720" s="498"/>
    </row>
    <row r="721" spans="1:24" x14ac:dyDescent="0.2">
      <c r="A721" s="12">
        <v>1.6</v>
      </c>
      <c r="B721" s="44" t="s">
        <v>62</v>
      </c>
      <c r="C721" s="43"/>
      <c r="D721" s="43"/>
      <c r="E721" s="43"/>
      <c r="F721" s="43"/>
      <c r="G721" s="43"/>
      <c r="H721" s="43"/>
      <c r="I721" s="43"/>
      <c r="J721" s="63"/>
      <c r="K721" s="40">
        <f>K97</f>
        <v>0</v>
      </c>
      <c r="L721" s="40">
        <f>L97</f>
        <v>0</v>
      </c>
      <c r="M721" s="40">
        <f t="shared" si="100"/>
        <v>0</v>
      </c>
      <c r="N721" s="40">
        <f>N97</f>
        <v>0</v>
      </c>
      <c r="Q721" s="22"/>
      <c r="R721" s="22"/>
      <c r="S721" s="22"/>
      <c r="T721" s="22"/>
      <c r="U721" s="22"/>
      <c r="V721" s="17"/>
      <c r="X721" s="498"/>
    </row>
    <row r="722" spans="1:24" x14ac:dyDescent="0.2">
      <c r="A722" s="12">
        <v>1.7</v>
      </c>
      <c r="B722" s="44" t="s">
        <v>61</v>
      </c>
      <c r="C722" s="43"/>
      <c r="D722" s="43"/>
      <c r="E722" s="43"/>
      <c r="F722" s="43"/>
      <c r="G722" s="43"/>
      <c r="H722" s="43"/>
      <c r="I722" s="43"/>
      <c r="J722" s="63"/>
      <c r="K722" s="40">
        <f>K102</f>
        <v>0</v>
      </c>
      <c r="L722" s="40">
        <f>L102</f>
        <v>0</v>
      </c>
      <c r="M722" s="40">
        <f t="shared" si="100"/>
        <v>0</v>
      </c>
      <c r="N722" s="40">
        <f>N102</f>
        <v>0</v>
      </c>
      <c r="Q722" s="22"/>
      <c r="R722" s="22"/>
      <c r="S722" s="22"/>
      <c r="T722" s="22"/>
      <c r="U722" s="22"/>
      <c r="V722" s="17"/>
      <c r="X722" s="498"/>
    </row>
    <row r="723" spans="1:24" x14ac:dyDescent="0.2">
      <c r="B723" s="13"/>
      <c r="C723" s="18"/>
      <c r="D723" s="9"/>
      <c r="E723" s="9"/>
      <c r="G723" s="9"/>
      <c r="H723" s="9"/>
      <c r="I723" s="9"/>
      <c r="J723" s="62"/>
      <c r="K723" s="37"/>
      <c r="L723" s="37"/>
      <c r="M723" s="37"/>
      <c r="N723" s="37"/>
      <c r="Q723" s="22"/>
      <c r="R723" s="22"/>
      <c r="S723" s="22"/>
      <c r="T723" s="22"/>
      <c r="U723" s="22"/>
      <c r="V723" s="17"/>
      <c r="X723" s="498"/>
    </row>
    <row r="724" spans="1:24" x14ac:dyDescent="0.2">
      <c r="A724" s="51" t="s">
        <v>60</v>
      </c>
      <c r="B724" s="50" t="str">
        <f>B113</f>
        <v>PERSONNEL</v>
      </c>
      <c r="C724" s="49"/>
      <c r="D724" s="48"/>
      <c r="E724" s="48"/>
      <c r="F724" s="48"/>
      <c r="G724" s="48"/>
      <c r="H724" s="48"/>
      <c r="I724" s="48"/>
      <c r="J724" s="46"/>
      <c r="K724" s="45">
        <f>SUM(K725:K731)</f>
        <v>0</v>
      </c>
      <c r="L724" s="45">
        <f>SUM(L725:L731)</f>
        <v>0</v>
      </c>
      <c r="M724" s="45">
        <f>SUM(M725:M731)</f>
        <v>0</v>
      </c>
      <c r="N724" s="45">
        <f>SUM(N725:N731)</f>
        <v>0</v>
      </c>
      <c r="Q724" s="22"/>
      <c r="R724" s="22"/>
      <c r="S724" s="22"/>
      <c r="T724" s="22"/>
      <c r="U724" s="22"/>
      <c r="V724" s="17"/>
      <c r="X724" s="498"/>
    </row>
    <row r="725" spans="1:24" x14ac:dyDescent="0.2">
      <c r="B725" s="13"/>
      <c r="C725" s="18"/>
      <c r="D725" s="9"/>
      <c r="E725" s="9"/>
      <c r="G725" s="9"/>
      <c r="H725" s="9"/>
      <c r="I725" s="9"/>
      <c r="J725" s="38"/>
      <c r="K725" s="37"/>
      <c r="L725" s="37"/>
      <c r="M725" s="37"/>
      <c r="N725" s="37"/>
      <c r="Q725" s="22"/>
      <c r="R725" s="22"/>
      <c r="S725" s="22"/>
      <c r="T725" s="22"/>
      <c r="U725" s="22"/>
      <c r="V725" s="17"/>
      <c r="X725" s="498"/>
    </row>
    <row r="726" spans="1:24" x14ac:dyDescent="0.2">
      <c r="A726" s="12">
        <v>2.1</v>
      </c>
      <c r="B726" s="44" t="s">
        <v>59</v>
      </c>
      <c r="C726" s="43"/>
      <c r="D726" s="43"/>
      <c r="E726" s="43"/>
      <c r="F726" s="43"/>
      <c r="G726" s="43"/>
      <c r="H726" s="43"/>
      <c r="I726" s="43"/>
      <c r="J726" s="41"/>
      <c r="K726" s="40">
        <f>K114</f>
        <v>0</v>
      </c>
      <c r="L726" s="40">
        <f>L114</f>
        <v>0</v>
      </c>
      <c r="M726" s="40">
        <f>K726+L726</f>
        <v>0</v>
      </c>
      <c r="N726" s="40">
        <f>N114</f>
        <v>0</v>
      </c>
      <c r="Q726" s="22"/>
      <c r="R726" s="22"/>
      <c r="S726" s="22"/>
      <c r="T726" s="22"/>
      <c r="U726" s="22"/>
      <c r="V726" s="17"/>
      <c r="X726" s="498"/>
    </row>
    <row r="727" spans="1:24" x14ac:dyDescent="0.2">
      <c r="A727" s="12">
        <v>2.2000000000000002</v>
      </c>
      <c r="B727" s="44" t="s">
        <v>58</v>
      </c>
      <c r="C727" s="43"/>
      <c r="D727" s="43"/>
      <c r="E727" s="43"/>
      <c r="F727" s="43"/>
      <c r="G727" s="43"/>
      <c r="H727" s="43"/>
      <c r="I727" s="43"/>
      <c r="J727" s="41"/>
      <c r="K727" s="40">
        <f>K120</f>
        <v>0</v>
      </c>
      <c r="L727" s="40">
        <f>L120</f>
        <v>0</v>
      </c>
      <c r="M727" s="40">
        <f>K727+L727</f>
        <v>0</v>
      </c>
      <c r="N727" s="40">
        <f>N120</f>
        <v>0</v>
      </c>
      <c r="Q727" s="22"/>
      <c r="R727" s="22"/>
      <c r="S727" s="22"/>
      <c r="T727" s="22"/>
      <c r="U727" s="22"/>
      <c r="V727" s="17"/>
      <c r="X727" s="498"/>
    </row>
    <row r="728" spans="1:24" x14ac:dyDescent="0.2">
      <c r="A728" s="12">
        <v>2.2999999999999998</v>
      </c>
      <c r="B728" s="44" t="s">
        <v>57</v>
      </c>
      <c r="C728" s="43"/>
      <c r="D728" s="43"/>
      <c r="E728" s="43"/>
      <c r="F728" s="43"/>
      <c r="G728" s="43"/>
      <c r="H728" s="43"/>
      <c r="I728" s="43"/>
      <c r="J728" s="41"/>
      <c r="K728" s="40">
        <f>K125+K140+K155+K166+K180+K197</f>
        <v>0</v>
      </c>
      <c r="L728" s="40">
        <f>L125+L140+L155+L166+L180+L197</f>
        <v>0</v>
      </c>
      <c r="M728" s="40">
        <f>K728+L728</f>
        <v>0</v>
      </c>
      <c r="N728" s="40">
        <f>N125+N140+N155+N166+N180+N197</f>
        <v>0</v>
      </c>
      <c r="Q728" s="22"/>
      <c r="R728" s="22"/>
      <c r="S728" s="22"/>
      <c r="T728" s="22"/>
      <c r="U728" s="22"/>
      <c r="V728" s="17"/>
      <c r="X728" s="498"/>
    </row>
    <row r="729" spans="1:24" x14ac:dyDescent="0.2">
      <c r="A729" s="12">
        <v>2.4</v>
      </c>
      <c r="B729" s="44" t="s">
        <v>56</v>
      </c>
      <c r="C729" s="43"/>
      <c r="D729" s="43"/>
      <c r="E729" s="43"/>
      <c r="F729" s="43"/>
      <c r="G729" s="42"/>
      <c r="H729" s="42"/>
      <c r="I729" s="42"/>
      <c r="J729" s="41"/>
      <c r="K729" s="40">
        <f>K207+K220+K233+K246</f>
        <v>0</v>
      </c>
      <c r="L729" s="40">
        <f>L207+L220+L233+L246</f>
        <v>0</v>
      </c>
      <c r="M729" s="40">
        <f>K729+L729</f>
        <v>0</v>
      </c>
      <c r="N729" s="40">
        <f>N207+N220+N233+N246</f>
        <v>0</v>
      </c>
      <c r="Q729" s="22"/>
      <c r="R729" s="22"/>
      <c r="S729" s="22"/>
      <c r="T729" s="22"/>
      <c r="U729" s="22"/>
      <c r="X729" s="498"/>
    </row>
    <row r="730" spans="1:24" x14ac:dyDescent="0.2">
      <c r="A730" s="12">
        <v>2.5</v>
      </c>
      <c r="B730" s="44" t="s">
        <v>55</v>
      </c>
      <c r="C730" s="43"/>
      <c r="D730" s="43"/>
      <c r="E730" s="43"/>
      <c r="F730" s="43"/>
      <c r="G730" s="42"/>
      <c r="H730" s="42"/>
      <c r="I730" s="42"/>
      <c r="J730" s="41"/>
      <c r="K730" s="40">
        <f>K259+K269+K278+K287</f>
        <v>0</v>
      </c>
      <c r="L730" s="40">
        <f>L259+L269+L278+L287</f>
        <v>0</v>
      </c>
      <c r="M730" s="40">
        <f>K730+L730</f>
        <v>0</v>
      </c>
      <c r="N730" s="40">
        <f>N259+N269+N278+N287</f>
        <v>0</v>
      </c>
      <c r="O730" s="61"/>
      <c r="Q730" s="22"/>
      <c r="R730" s="22"/>
      <c r="S730" s="22"/>
      <c r="T730" s="22"/>
      <c r="U730" s="22"/>
      <c r="X730" s="498"/>
    </row>
    <row r="731" spans="1:24" x14ac:dyDescent="0.2">
      <c r="B731" s="13"/>
      <c r="C731" s="18"/>
      <c r="D731" s="9"/>
      <c r="E731" s="9"/>
      <c r="H731" s="8"/>
      <c r="I731" s="8"/>
      <c r="J731" s="38"/>
      <c r="K731" s="37"/>
      <c r="L731" s="37"/>
      <c r="M731" s="37"/>
      <c r="N731" s="37"/>
      <c r="Q731" s="22"/>
      <c r="R731" s="22"/>
      <c r="S731" s="22"/>
      <c r="T731" s="22"/>
      <c r="U731" s="22"/>
      <c r="X731" s="498"/>
    </row>
    <row r="732" spans="1:24" x14ac:dyDescent="0.2">
      <c r="A732" s="51" t="s">
        <v>54</v>
      </c>
      <c r="B732" s="50" t="str">
        <f>B301</f>
        <v>INTERPRETATION</v>
      </c>
      <c r="C732" s="49"/>
      <c r="D732" s="48"/>
      <c r="E732" s="48"/>
      <c r="F732" s="48"/>
      <c r="G732" s="47"/>
      <c r="H732" s="47"/>
      <c r="I732" s="47"/>
      <c r="J732" s="46"/>
      <c r="K732" s="45">
        <f>SUM(K733:K738)</f>
        <v>0</v>
      </c>
      <c r="L732" s="45">
        <f>SUM(L733:L738)</f>
        <v>0</v>
      </c>
      <c r="M732" s="45">
        <f>SUM(M733:M738)</f>
        <v>0</v>
      </c>
      <c r="N732" s="45">
        <f>SUM(N733:N738)</f>
        <v>0</v>
      </c>
      <c r="Q732" s="22"/>
      <c r="R732" s="22"/>
      <c r="S732" s="22"/>
      <c r="T732" s="22"/>
      <c r="U732" s="22"/>
      <c r="X732" s="498"/>
    </row>
    <row r="733" spans="1:24" x14ac:dyDescent="0.2">
      <c r="B733" s="13"/>
      <c r="C733" s="18"/>
      <c r="D733" s="9"/>
      <c r="E733" s="9"/>
      <c r="H733" s="8"/>
      <c r="I733" s="8"/>
      <c r="J733" s="38"/>
      <c r="K733" s="37"/>
      <c r="L733" s="37"/>
      <c r="M733" s="37"/>
      <c r="N733" s="37"/>
      <c r="Q733" s="22"/>
      <c r="R733" s="22"/>
      <c r="S733" s="22"/>
      <c r="T733" s="22"/>
      <c r="U733" s="22"/>
      <c r="X733" s="498"/>
    </row>
    <row r="734" spans="1:24" x14ac:dyDescent="0.2">
      <c r="A734" s="12">
        <v>3.1</v>
      </c>
      <c r="B734" s="44" t="s">
        <v>53</v>
      </c>
      <c r="C734" s="43"/>
      <c r="D734" s="43"/>
      <c r="E734" s="43"/>
      <c r="F734" s="43"/>
      <c r="G734" s="42"/>
      <c r="H734" s="42"/>
      <c r="I734" s="42"/>
      <c r="J734" s="60"/>
      <c r="K734" s="59">
        <f>K302</f>
        <v>0</v>
      </c>
      <c r="L734" s="59">
        <f>L302</f>
        <v>0</v>
      </c>
      <c r="M734" s="40">
        <f>K734+L734</f>
        <v>0</v>
      </c>
      <c r="N734" s="59">
        <f>N302</f>
        <v>0</v>
      </c>
      <c r="Q734" s="22"/>
      <c r="R734" s="22"/>
      <c r="S734" s="22"/>
      <c r="T734" s="22"/>
      <c r="U734" s="22"/>
      <c r="X734" s="498"/>
    </row>
    <row r="735" spans="1:24" x14ac:dyDescent="0.2">
      <c r="A735" s="12">
        <v>3.2</v>
      </c>
      <c r="B735" s="44" t="s">
        <v>52</v>
      </c>
      <c r="C735" s="43"/>
      <c r="D735" s="43"/>
      <c r="E735" s="43"/>
      <c r="F735" s="43"/>
      <c r="G735" s="42"/>
      <c r="H735" s="42"/>
      <c r="I735" s="42"/>
      <c r="J735" s="60"/>
      <c r="K735" s="59">
        <f>K316</f>
        <v>0</v>
      </c>
      <c r="L735" s="59">
        <f>L316</f>
        <v>0</v>
      </c>
      <c r="M735" s="40">
        <f>K735+L735</f>
        <v>0</v>
      </c>
      <c r="N735" s="59">
        <f>N316</f>
        <v>0</v>
      </c>
      <c r="Q735" s="22"/>
      <c r="R735" s="22"/>
      <c r="S735" s="22"/>
      <c r="T735" s="22"/>
      <c r="U735" s="22"/>
      <c r="X735" s="498"/>
    </row>
    <row r="736" spans="1:24" x14ac:dyDescent="0.2">
      <c r="A736" s="12">
        <v>3.3</v>
      </c>
      <c r="B736" s="44" t="s">
        <v>51</v>
      </c>
      <c r="C736" s="43"/>
      <c r="D736" s="43"/>
      <c r="E736" s="43"/>
      <c r="F736" s="43"/>
      <c r="G736" s="42"/>
      <c r="H736" s="42"/>
      <c r="I736" s="42"/>
      <c r="J736" s="60"/>
      <c r="K736" s="59">
        <f>K335</f>
        <v>0</v>
      </c>
      <c r="L736" s="59">
        <f>L335</f>
        <v>0</v>
      </c>
      <c r="M736" s="40">
        <f>K736+L736</f>
        <v>0</v>
      </c>
      <c r="N736" s="59">
        <f>N335</f>
        <v>0</v>
      </c>
      <c r="Q736" s="22"/>
      <c r="R736" s="22"/>
      <c r="S736" s="22"/>
      <c r="T736" s="22"/>
      <c r="U736" s="22"/>
      <c r="X736" s="498"/>
    </row>
    <row r="737" spans="1:24" x14ac:dyDescent="0.2">
      <c r="A737" s="12">
        <v>3.4</v>
      </c>
      <c r="B737" s="44" t="s">
        <v>50</v>
      </c>
      <c r="C737" s="43"/>
      <c r="D737" s="43"/>
      <c r="E737" s="43"/>
      <c r="F737" s="43"/>
      <c r="G737" s="42"/>
      <c r="H737" s="42"/>
      <c r="I737" s="42"/>
      <c r="J737" s="60"/>
      <c r="K737" s="59">
        <f>K345</f>
        <v>0</v>
      </c>
      <c r="L737" s="59">
        <f>L345</f>
        <v>0</v>
      </c>
      <c r="M737" s="40">
        <f>K737+L737</f>
        <v>0</v>
      </c>
      <c r="N737" s="59">
        <f>N345</f>
        <v>0</v>
      </c>
      <c r="Q737" s="22"/>
      <c r="R737" s="22"/>
      <c r="S737" s="22"/>
      <c r="T737" s="22"/>
      <c r="U737" s="22"/>
      <c r="X737" s="498"/>
    </row>
    <row r="738" spans="1:24" x14ac:dyDescent="0.2">
      <c r="B738" s="13"/>
      <c r="C738" s="18"/>
      <c r="D738" s="9"/>
      <c r="E738" s="9"/>
      <c r="H738" s="8"/>
      <c r="I738" s="8"/>
      <c r="J738" s="38"/>
      <c r="K738" s="37"/>
      <c r="L738" s="37"/>
      <c r="M738" s="37"/>
      <c r="N738" s="37"/>
      <c r="Q738" s="22"/>
      <c r="R738" s="22"/>
      <c r="S738" s="22"/>
      <c r="T738" s="22"/>
      <c r="U738" s="22"/>
      <c r="X738" s="498"/>
    </row>
    <row r="739" spans="1:24" x14ac:dyDescent="0.2">
      <c r="A739" s="51" t="s">
        <v>49</v>
      </c>
      <c r="B739" s="50" t="str">
        <f>B352</f>
        <v>CHARGES SOCIALES</v>
      </c>
      <c r="C739" s="49"/>
      <c r="D739" s="48"/>
      <c r="E739" s="48"/>
      <c r="F739" s="48"/>
      <c r="G739" s="47"/>
      <c r="H739" s="47"/>
      <c r="I739" s="47"/>
      <c r="J739" s="46">
        <f>SUM(J741:J743)</f>
        <v>0</v>
      </c>
      <c r="K739" s="45">
        <f>SUM(K740:K743)</f>
        <v>0</v>
      </c>
      <c r="L739" s="45">
        <f>SUM(L740:L743)</f>
        <v>0</v>
      </c>
      <c r="M739" s="45">
        <f>SUM(M740:M743)</f>
        <v>0</v>
      </c>
      <c r="N739" s="45">
        <f>SUM(N740:N743)</f>
        <v>0</v>
      </c>
      <c r="Q739" s="22"/>
      <c r="R739" s="22"/>
      <c r="S739" s="22"/>
      <c r="T739" s="22"/>
      <c r="U739" s="22"/>
      <c r="X739" s="498"/>
    </row>
    <row r="740" spans="1:24" x14ac:dyDescent="0.2">
      <c r="B740" s="13"/>
      <c r="C740" s="18"/>
      <c r="D740" s="9"/>
      <c r="E740" s="9"/>
      <c r="H740" s="8"/>
      <c r="I740" s="8"/>
      <c r="J740" s="38"/>
      <c r="K740" s="53"/>
      <c r="L740" s="37"/>
      <c r="M740" s="37"/>
      <c r="N740" s="37"/>
      <c r="Q740" s="22"/>
      <c r="R740" s="22"/>
      <c r="S740" s="22"/>
      <c r="T740" s="22"/>
      <c r="U740" s="22"/>
      <c r="X740" s="498"/>
    </row>
    <row r="741" spans="1:24" x14ac:dyDescent="0.2">
      <c r="A741" s="12">
        <v>4.0999999999999996</v>
      </c>
      <c r="B741" s="58" t="s">
        <v>48</v>
      </c>
      <c r="C741" s="43"/>
      <c r="D741" s="43"/>
      <c r="E741" s="43"/>
      <c r="F741" s="43"/>
      <c r="G741" s="42"/>
      <c r="H741" s="42"/>
      <c r="I741" s="42"/>
      <c r="J741" s="41"/>
      <c r="K741" s="40">
        <f>K353</f>
        <v>0</v>
      </c>
      <c r="L741" s="40">
        <f>L353</f>
        <v>0</v>
      </c>
      <c r="M741" s="52">
        <f>K741+L741</f>
        <v>0</v>
      </c>
      <c r="N741" s="40">
        <f>N353</f>
        <v>0</v>
      </c>
      <c r="Q741" s="22"/>
      <c r="R741" s="22"/>
      <c r="S741" s="22"/>
      <c r="T741" s="22"/>
      <c r="U741" s="22"/>
      <c r="X741" s="498"/>
    </row>
    <row r="742" spans="1:24" x14ac:dyDescent="0.2">
      <c r="A742" s="12">
        <v>4.2</v>
      </c>
      <c r="B742" s="44" t="s">
        <v>47</v>
      </c>
      <c r="C742" s="43"/>
      <c r="D742" s="43"/>
      <c r="E742" s="43"/>
      <c r="F742" s="43"/>
      <c r="G742" s="42"/>
      <c r="H742" s="42"/>
      <c r="I742" s="42"/>
      <c r="J742" s="41">
        <f>M363</f>
        <v>0</v>
      </c>
      <c r="K742" s="40">
        <f>K363</f>
        <v>0</v>
      </c>
      <c r="L742" s="40">
        <f>L363</f>
        <v>0</v>
      </c>
      <c r="M742" s="52">
        <f>K742+L742</f>
        <v>0</v>
      </c>
      <c r="N742" s="40">
        <f>N363</f>
        <v>0</v>
      </c>
      <c r="Q742" s="22"/>
      <c r="R742" s="22"/>
      <c r="S742" s="22"/>
      <c r="T742" s="22"/>
      <c r="U742" s="22"/>
      <c r="X742" s="498"/>
    </row>
    <row r="743" spans="1:24" x14ac:dyDescent="0.2">
      <c r="B743" s="13"/>
      <c r="C743" s="18"/>
      <c r="D743" s="9"/>
      <c r="E743" s="9"/>
      <c r="H743" s="8"/>
      <c r="I743" s="8"/>
      <c r="J743" s="38"/>
      <c r="K743" s="37"/>
      <c r="L743" s="37"/>
      <c r="M743" s="37"/>
      <c r="N743" s="37"/>
      <c r="Q743" s="22"/>
      <c r="R743" s="22"/>
      <c r="S743" s="22"/>
      <c r="T743" s="22"/>
      <c r="U743" s="22"/>
      <c r="X743" s="498"/>
    </row>
    <row r="744" spans="1:24" x14ac:dyDescent="0.2">
      <c r="A744" s="51" t="s">
        <v>46</v>
      </c>
      <c r="B744" s="50" t="str">
        <f>B372</f>
        <v>DECORS ET COSTUMES</v>
      </c>
      <c r="C744" s="49"/>
      <c r="D744" s="48"/>
      <c r="E744" s="48"/>
      <c r="F744" s="48"/>
      <c r="G744" s="47"/>
      <c r="H744" s="47"/>
      <c r="I744" s="47"/>
      <c r="J744" s="46"/>
      <c r="K744" s="45">
        <f>SUM(K746:K752)</f>
        <v>0</v>
      </c>
      <c r="L744" s="45">
        <f>SUM(L746:L752)</f>
        <v>0</v>
      </c>
      <c r="M744" s="45">
        <f>SUM(M746:M752)</f>
        <v>0</v>
      </c>
      <c r="N744" s="45">
        <f>SUM(N746:N752)</f>
        <v>0</v>
      </c>
      <c r="Q744" s="22"/>
      <c r="R744" s="22"/>
      <c r="S744" s="22"/>
      <c r="T744" s="22"/>
      <c r="U744" s="22"/>
      <c r="X744" s="498"/>
    </row>
    <row r="745" spans="1:24" x14ac:dyDescent="0.2">
      <c r="B745" s="13"/>
      <c r="C745" s="18"/>
      <c r="D745" s="9"/>
      <c r="E745" s="9"/>
      <c r="H745" s="8"/>
      <c r="I745" s="8"/>
      <c r="J745" s="38"/>
      <c r="K745" s="37"/>
      <c r="L745" s="37"/>
      <c r="M745" s="37"/>
      <c r="N745" s="37"/>
      <c r="Q745" s="22"/>
      <c r="R745" s="22"/>
      <c r="S745" s="22"/>
      <c r="T745" s="22"/>
      <c r="U745" s="22"/>
      <c r="X745" s="498"/>
    </row>
    <row r="746" spans="1:24" x14ac:dyDescent="0.2">
      <c r="A746" s="12">
        <v>5.0999999999999996</v>
      </c>
      <c r="B746" s="44" t="s">
        <v>45</v>
      </c>
      <c r="C746" s="43"/>
      <c r="D746" s="43"/>
      <c r="E746" s="43"/>
      <c r="F746" s="43"/>
      <c r="G746" s="42"/>
      <c r="H746" s="42"/>
      <c r="I746" s="42"/>
      <c r="J746" s="41"/>
      <c r="K746" s="40">
        <f>K373</f>
        <v>0</v>
      </c>
      <c r="L746" s="40">
        <f>L373</f>
        <v>0</v>
      </c>
      <c r="M746" s="40">
        <f t="shared" ref="M746:M752" si="101">K746+L746</f>
        <v>0</v>
      </c>
      <c r="N746" s="40">
        <f>N373</f>
        <v>0</v>
      </c>
      <c r="Q746" s="22"/>
      <c r="R746" s="22"/>
      <c r="S746" s="22"/>
      <c r="T746" s="22"/>
      <c r="U746" s="22"/>
      <c r="X746" s="498"/>
    </row>
    <row r="747" spans="1:24" x14ac:dyDescent="0.2">
      <c r="A747" s="12">
        <v>5.2</v>
      </c>
      <c r="B747" s="44" t="s">
        <v>44</v>
      </c>
      <c r="C747" s="43"/>
      <c r="D747" s="43"/>
      <c r="E747" s="43"/>
      <c r="F747" s="43"/>
      <c r="G747" s="42"/>
      <c r="H747" s="42"/>
      <c r="I747" s="42"/>
      <c r="J747" s="41"/>
      <c r="K747" s="40">
        <f>K382</f>
        <v>0</v>
      </c>
      <c r="L747" s="40">
        <f>L382</f>
        <v>0</v>
      </c>
      <c r="M747" s="40">
        <f t="shared" si="101"/>
        <v>0</v>
      </c>
      <c r="N747" s="40">
        <f>N382</f>
        <v>0</v>
      </c>
      <c r="Q747" s="22"/>
      <c r="R747" s="22"/>
      <c r="S747" s="22"/>
      <c r="T747" s="22"/>
      <c r="U747" s="22"/>
      <c r="X747" s="498"/>
    </row>
    <row r="748" spans="1:24" x14ac:dyDescent="0.2">
      <c r="A748" s="12">
        <v>5.3</v>
      </c>
      <c r="B748" s="44" t="s">
        <v>43</v>
      </c>
      <c r="C748" s="43"/>
      <c r="D748" s="43"/>
      <c r="E748" s="43"/>
      <c r="F748" s="43"/>
      <c r="G748" s="42"/>
      <c r="H748" s="42"/>
      <c r="I748" s="42"/>
      <c r="J748" s="41"/>
      <c r="K748" s="40">
        <f>K388</f>
        <v>0</v>
      </c>
      <c r="L748" s="40">
        <f>L388</f>
        <v>0</v>
      </c>
      <c r="M748" s="40">
        <f t="shared" si="101"/>
        <v>0</v>
      </c>
      <c r="N748" s="40">
        <f>N388</f>
        <v>0</v>
      </c>
      <c r="Q748" s="22"/>
      <c r="R748" s="22"/>
      <c r="S748" s="22"/>
      <c r="T748" s="22"/>
      <c r="U748" s="22"/>
      <c r="X748" s="498"/>
    </row>
    <row r="749" spans="1:24" x14ac:dyDescent="0.2">
      <c r="A749" s="12">
        <v>5.4</v>
      </c>
      <c r="B749" s="44" t="s">
        <v>42</v>
      </c>
      <c r="C749" s="43"/>
      <c r="D749" s="43"/>
      <c r="E749" s="43"/>
      <c r="F749" s="43"/>
      <c r="G749" s="42"/>
      <c r="H749" s="42"/>
      <c r="I749" s="42"/>
      <c r="J749" s="41"/>
      <c r="K749" s="40">
        <f>K396</f>
        <v>0</v>
      </c>
      <c r="L749" s="40">
        <f>L396</f>
        <v>0</v>
      </c>
      <c r="M749" s="40">
        <f t="shared" si="101"/>
        <v>0</v>
      </c>
      <c r="N749" s="40">
        <f>N396</f>
        <v>0</v>
      </c>
      <c r="Q749" s="22"/>
      <c r="R749" s="22"/>
      <c r="S749" s="22"/>
      <c r="T749" s="22"/>
      <c r="U749" s="22"/>
      <c r="X749" s="498"/>
    </row>
    <row r="750" spans="1:24" x14ac:dyDescent="0.2">
      <c r="A750" s="12">
        <v>5.5</v>
      </c>
      <c r="B750" s="44" t="s">
        <v>41</v>
      </c>
      <c r="C750" s="43"/>
      <c r="D750" s="43"/>
      <c r="E750" s="43"/>
      <c r="F750" s="43"/>
      <c r="G750" s="42"/>
      <c r="H750" s="42"/>
      <c r="I750" s="42"/>
      <c r="J750" s="41"/>
      <c r="K750" s="40">
        <f>K401</f>
        <v>0</v>
      </c>
      <c r="L750" s="40">
        <f>L401</f>
        <v>0</v>
      </c>
      <c r="M750" s="40">
        <f t="shared" si="101"/>
        <v>0</v>
      </c>
      <c r="N750" s="40">
        <f>N401</f>
        <v>0</v>
      </c>
      <c r="Q750" s="22"/>
      <c r="R750" s="22"/>
      <c r="S750" s="22"/>
      <c r="T750" s="22"/>
      <c r="U750" s="22"/>
      <c r="X750" s="498"/>
    </row>
    <row r="751" spans="1:24" x14ac:dyDescent="0.2">
      <c r="A751" s="12">
        <v>5.6</v>
      </c>
      <c r="B751" s="44" t="s">
        <v>40</v>
      </c>
      <c r="C751" s="43"/>
      <c r="D751" s="43"/>
      <c r="E751" s="43"/>
      <c r="F751" s="43"/>
      <c r="G751" s="42"/>
      <c r="H751" s="42"/>
      <c r="I751" s="42"/>
      <c r="J751" s="41"/>
      <c r="K751" s="40">
        <f>K407</f>
        <v>0</v>
      </c>
      <c r="L751" s="40">
        <f>L407</f>
        <v>0</v>
      </c>
      <c r="M751" s="40">
        <f t="shared" si="101"/>
        <v>0</v>
      </c>
      <c r="N751" s="40">
        <f>N407</f>
        <v>0</v>
      </c>
      <c r="Q751" s="22"/>
      <c r="R751" s="22"/>
      <c r="S751" s="22"/>
      <c r="T751" s="22"/>
      <c r="U751" s="22"/>
      <c r="X751" s="498"/>
    </row>
    <row r="752" spans="1:24" x14ac:dyDescent="0.2">
      <c r="A752" s="12">
        <v>5.7</v>
      </c>
      <c r="B752" s="44" t="s">
        <v>39</v>
      </c>
      <c r="C752" s="43"/>
      <c r="D752" s="43"/>
      <c r="E752" s="43"/>
      <c r="F752" s="43"/>
      <c r="G752" s="42"/>
      <c r="H752" s="42"/>
      <c r="I752" s="42"/>
      <c r="J752" s="41"/>
      <c r="K752" s="40">
        <f>K412</f>
        <v>0</v>
      </c>
      <c r="L752" s="40">
        <f>L412</f>
        <v>0</v>
      </c>
      <c r="M752" s="40">
        <f t="shared" si="101"/>
        <v>0</v>
      </c>
      <c r="N752" s="40">
        <f>N412</f>
        <v>0</v>
      </c>
      <c r="Q752" s="22"/>
      <c r="R752" s="22"/>
      <c r="S752" s="22"/>
      <c r="T752" s="22"/>
      <c r="U752" s="22"/>
      <c r="X752" s="498"/>
    </row>
    <row r="753" spans="2:24" x14ac:dyDescent="0.2">
      <c r="B753" s="39"/>
      <c r="C753" s="9"/>
      <c r="D753" s="9"/>
      <c r="E753" s="9"/>
      <c r="H753" s="8"/>
      <c r="I753" s="8"/>
      <c r="J753" s="16"/>
      <c r="K753" s="17"/>
      <c r="L753" s="17"/>
      <c r="M753" s="17"/>
      <c r="N753" s="17"/>
      <c r="Q753" s="22"/>
      <c r="R753" s="22"/>
      <c r="S753" s="22"/>
      <c r="T753" s="22"/>
      <c r="U753" s="22"/>
      <c r="X753" s="498"/>
    </row>
    <row r="754" spans="2:24" x14ac:dyDescent="0.2">
      <c r="B754" s="39"/>
      <c r="C754" s="9"/>
      <c r="D754" s="9"/>
      <c r="E754" s="9"/>
      <c r="H754" s="8"/>
      <c r="I754" s="8"/>
      <c r="J754" s="16"/>
      <c r="K754" s="17"/>
      <c r="L754" s="17"/>
      <c r="M754" s="17"/>
      <c r="N754" s="17"/>
      <c r="Q754" s="22"/>
      <c r="R754" s="22"/>
      <c r="S754" s="22"/>
      <c r="T754" s="22"/>
      <c r="U754" s="22"/>
      <c r="X754" s="498"/>
    </row>
    <row r="755" spans="2:24" x14ac:dyDescent="0.2">
      <c r="B755" s="39"/>
      <c r="C755" s="9"/>
      <c r="D755" s="9"/>
      <c r="E755" s="9"/>
      <c r="H755" s="8"/>
      <c r="I755" s="8"/>
      <c r="J755" s="16"/>
      <c r="K755" s="17"/>
      <c r="L755" s="17"/>
      <c r="M755" s="17"/>
      <c r="N755" s="17"/>
      <c r="Q755" s="22"/>
      <c r="R755" s="22"/>
      <c r="S755" s="22"/>
      <c r="T755" s="22"/>
      <c r="U755" s="22"/>
      <c r="X755" s="498"/>
    </row>
    <row r="756" spans="2:24" x14ac:dyDescent="0.2">
      <c r="B756" s="39"/>
      <c r="C756" s="9"/>
      <c r="D756" s="9"/>
      <c r="E756" s="9"/>
      <c r="H756" s="8"/>
      <c r="I756" s="8"/>
      <c r="J756" s="16"/>
      <c r="K756" s="17"/>
      <c r="L756" s="17"/>
      <c r="M756" s="17"/>
      <c r="N756" s="17"/>
      <c r="Q756" s="22"/>
      <c r="R756" s="22"/>
      <c r="S756" s="22"/>
      <c r="T756" s="22"/>
      <c r="U756" s="22"/>
      <c r="X756" s="498"/>
    </row>
    <row r="757" spans="2:24" x14ac:dyDescent="0.2">
      <c r="B757" s="39"/>
      <c r="C757" s="9"/>
      <c r="D757" s="9"/>
      <c r="E757" s="9"/>
      <c r="H757" s="8"/>
      <c r="I757" s="8"/>
      <c r="J757" s="16"/>
      <c r="K757" s="17"/>
      <c r="L757" s="17"/>
      <c r="M757" s="17"/>
      <c r="N757" s="17"/>
      <c r="Q757" s="22"/>
      <c r="R757" s="22"/>
      <c r="S757" s="22"/>
      <c r="T757" s="22"/>
      <c r="U757" s="22"/>
      <c r="X757" s="498"/>
    </row>
    <row r="758" spans="2:24" x14ac:dyDescent="0.2">
      <c r="B758" s="39"/>
      <c r="C758" s="9"/>
      <c r="D758" s="9"/>
      <c r="E758" s="9"/>
      <c r="H758" s="8"/>
      <c r="I758" s="8"/>
      <c r="J758" s="16"/>
      <c r="K758" s="17"/>
      <c r="L758" s="17"/>
      <c r="M758" s="17"/>
      <c r="N758" s="17"/>
      <c r="Q758" s="22"/>
      <c r="R758" s="22"/>
      <c r="S758" s="22"/>
      <c r="T758" s="22"/>
      <c r="U758" s="22"/>
      <c r="X758" s="498"/>
    </row>
    <row r="759" spans="2:24" x14ac:dyDescent="0.2">
      <c r="B759" s="39"/>
      <c r="C759" s="9"/>
      <c r="D759" s="9"/>
      <c r="E759" s="9"/>
      <c r="H759" s="8"/>
      <c r="I759" s="8"/>
      <c r="J759" s="16"/>
      <c r="K759" s="17"/>
      <c r="L759" s="17"/>
      <c r="M759" s="17"/>
      <c r="N759" s="17"/>
      <c r="Q759" s="22"/>
      <c r="R759" s="22"/>
      <c r="S759" s="22"/>
      <c r="T759" s="22"/>
      <c r="U759" s="22"/>
      <c r="X759" s="498"/>
    </row>
    <row r="760" spans="2:24" x14ac:dyDescent="0.2">
      <c r="B760" s="39"/>
      <c r="C760" s="9"/>
      <c r="D760" s="9"/>
      <c r="E760" s="9"/>
      <c r="H760" s="8"/>
      <c r="I760" s="8"/>
      <c r="J760" s="16"/>
      <c r="K760" s="17"/>
      <c r="L760" s="17"/>
      <c r="M760" s="17"/>
      <c r="N760" s="17"/>
      <c r="Q760" s="22"/>
      <c r="R760" s="22"/>
      <c r="S760" s="22"/>
      <c r="T760" s="22"/>
      <c r="U760" s="22"/>
      <c r="X760" s="498"/>
    </row>
    <row r="761" spans="2:24" x14ac:dyDescent="0.2">
      <c r="B761" s="39"/>
      <c r="C761" s="9"/>
      <c r="D761" s="9"/>
      <c r="E761" s="9"/>
      <c r="H761" s="8"/>
      <c r="I761" s="8"/>
      <c r="J761" s="16"/>
      <c r="K761" s="17"/>
      <c r="L761" s="17"/>
      <c r="M761" s="17"/>
      <c r="N761" s="17"/>
      <c r="Q761" s="22"/>
      <c r="R761" s="22"/>
      <c r="S761" s="22"/>
      <c r="T761" s="22"/>
      <c r="U761" s="22"/>
      <c r="X761" s="498"/>
    </row>
    <row r="762" spans="2:24" x14ac:dyDescent="0.2">
      <c r="B762" s="39"/>
      <c r="C762" s="9"/>
      <c r="D762" s="9"/>
      <c r="E762" s="9"/>
      <c r="H762" s="8"/>
      <c r="I762" s="8"/>
      <c r="J762" s="16"/>
      <c r="K762" s="17"/>
      <c r="L762" s="17"/>
      <c r="M762" s="17"/>
      <c r="N762" s="17"/>
      <c r="Q762" s="22"/>
      <c r="R762" s="22"/>
      <c r="S762" s="22"/>
      <c r="T762" s="22"/>
      <c r="U762" s="22"/>
      <c r="X762" s="498"/>
    </row>
    <row r="763" spans="2:24" x14ac:dyDescent="0.2">
      <c r="B763" s="39"/>
      <c r="C763" s="9"/>
      <c r="D763" s="9"/>
      <c r="E763" s="9"/>
      <c r="H763" s="8"/>
      <c r="I763" s="8"/>
      <c r="J763" s="16"/>
      <c r="K763" s="17"/>
      <c r="L763" s="17"/>
      <c r="M763" s="17"/>
      <c r="N763" s="17"/>
      <c r="Q763" s="22"/>
      <c r="R763" s="22"/>
      <c r="S763" s="22"/>
      <c r="T763" s="22"/>
      <c r="U763" s="22"/>
      <c r="X763" s="498"/>
    </row>
    <row r="764" spans="2:24" x14ac:dyDescent="0.2">
      <c r="B764" s="39"/>
      <c r="C764" s="9"/>
      <c r="D764" s="9"/>
      <c r="E764" s="9"/>
      <c r="H764" s="8"/>
      <c r="I764" s="8"/>
      <c r="J764" s="16"/>
      <c r="K764" s="17"/>
      <c r="L764" s="17"/>
      <c r="M764" s="17"/>
      <c r="N764" s="17"/>
      <c r="Q764" s="22"/>
      <c r="R764" s="22"/>
      <c r="S764" s="22"/>
      <c r="T764" s="22"/>
      <c r="U764" s="22"/>
      <c r="X764" s="498"/>
    </row>
    <row r="765" spans="2:24" x14ac:dyDescent="0.2">
      <c r="B765" s="39"/>
      <c r="C765" s="9"/>
      <c r="D765" s="9"/>
      <c r="E765" s="9"/>
      <c r="H765" s="8"/>
      <c r="I765" s="8"/>
      <c r="J765" s="16"/>
      <c r="K765" s="17"/>
      <c r="L765" s="17"/>
      <c r="M765" s="17"/>
      <c r="N765" s="17"/>
      <c r="Q765" s="22"/>
      <c r="R765" s="22"/>
      <c r="S765" s="22"/>
      <c r="T765" s="22"/>
      <c r="U765" s="22"/>
      <c r="X765" s="498"/>
    </row>
    <row r="766" spans="2:24" x14ac:dyDescent="0.2">
      <c r="B766" s="39"/>
      <c r="C766" s="9"/>
      <c r="D766" s="9"/>
      <c r="E766" s="9"/>
      <c r="H766" s="8"/>
      <c r="I766" s="8"/>
      <c r="J766" s="16"/>
      <c r="K766" s="17"/>
      <c r="L766" s="17"/>
      <c r="M766" s="17"/>
      <c r="N766" s="17"/>
      <c r="Q766" s="22"/>
      <c r="R766" s="22"/>
      <c r="S766" s="22"/>
      <c r="T766" s="22"/>
      <c r="U766" s="22"/>
      <c r="X766" s="498"/>
    </row>
    <row r="767" spans="2:24" x14ac:dyDescent="0.2">
      <c r="B767" s="39"/>
      <c r="C767" s="9"/>
      <c r="D767" s="9"/>
      <c r="E767" s="9"/>
      <c r="H767" s="8"/>
      <c r="I767" s="8"/>
      <c r="J767" s="16"/>
      <c r="K767" s="17"/>
      <c r="L767" s="17"/>
      <c r="M767" s="17"/>
      <c r="N767" s="17"/>
      <c r="Q767" s="22"/>
      <c r="R767" s="22"/>
      <c r="S767" s="22"/>
      <c r="T767" s="22"/>
      <c r="U767" s="22"/>
      <c r="X767" s="498"/>
    </row>
    <row r="768" spans="2:24" x14ac:dyDescent="0.2">
      <c r="B768" s="39"/>
      <c r="C768" s="9"/>
      <c r="D768" s="9"/>
      <c r="E768" s="9"/>
      <c r="H768" s="8"/>
      <c r="I768" s="8"/>
      <c r="J768" s="16"/>
      <c r="K768" s="17"/>
      <c r="L768" s="17"/>
      <c r="M768" s="17"/>
      <c r="N768" s="17"/>
      <c r="Q768" s="22"/>
      <c r="R768" s="22"/>
      <c r="S768" s="22"/>
      <c r="T768" s="22"/>
      <c r="U768" s="22"/>
      <c r="X768" s="498"/>
    </row>
    <row r="769" spans="1:24" x14ac:dyDescent="0.2">
      <c r="B769" s="39"/>
      <c r="C769" s="9"/>
      <c r="D769" s="9"/>
      <c r="E769" s="9"/>
      <c r="H769" s="8"/>
      <c r="I769" s="8"/>
      <c r="J769" s="16"/>
      <c r="K769" s="17"/>
      <c r="L769" s="17"/>
      <c r="M769" s="17"/>
      <c r="N769" s="17"/>
      <c r="Q769" s="22"/>
      <c r="R769" s="22"/>
      <c r="S769" s="22"/>
      <c r="T769" s="22"/>
      <c r="U769" s="22"/>
      <c r="X769" s="498"/>
    </row>
    <row r="770" spans="1:24" x14ac:dyDescent="0.2">
      <c r="B770" s="39"/>
      <c r="C770" s="9"/>
      <c r="D770" s="9"/>
      <c r="E770" s="9"/>
      <c r="H770" s="8"/>
      <c r="I770" s="8"/>
      <c r="J770" s="16"/>
      <c r="K770" s="17"/>
      <c r="L770" s="17"/>
      <c r="M770" s="17"/>
      <c r="N770" s="17"/>
      <c r="Q770" s="22"/>
      <c r="R770" s="22"/>
      <c r="S770" s="22"/>
      <c r="T770" s="22"/>
      <c r="U770" s="22"/>
      <c r="X770" s="498"/>
    </row>
    <row r="771" spans="1:24" x14ac:dyDescent="0.2">
      <c r="B771" s="39"/>
      <c r="C771" s="9"/>
      <c r="D771" s="9"/>
      <c r="E771" s="9"/>
      <c r="H771" s="8"/>
      <c r="I771" s="8"/>
      <c r="J771" s="16"/>
      <c r="K771" s="17"/>
      <c r="L771" s="17"/>
      <c r="M771" s="17"/>
      <c r="N771" s="17"/>
      <c r="Q771" s="22"/>
      <c r="R771" s="22"/>
      <c r="S771" s="22"/>
      <c r="T771" s="22"/>
      <c r="U771" s="22"/>
      <c r="X771" s="498"/>
    </row>
    <row r="772" spans="1:24" x14ac:dyDescent="0.2">
      <c r="B772" s="39"/>
      <c r="C772" s="9"/>
      <c r="D772" s="9"/>
      <c r="E772" s="9"/>
      <c r="H772" s="8"/>
      <c r="I772" s="8"/>
      <c r="J772" s="16"/>
      <c r="K772" s="17"/>
      <c r="L772" s="17"/>
      <c r="M772" s="17"/>
      <c r="N772" s="17"/>
      <c r="Q772" s="22"/>
      <c r="R772" s="22"/>
      <c r="S772" s="22"/>
      <c r="T772" s="22"/>
      <c r="U772" s="22"/>
      <c r="X772" s="498"/>
    </row>
    <row r="773" spans="1:24" x14ac:dyDescent="0.2">
      <c r="B773" s="39"/>
      <c r="C773" s="9"/>
      <c r="D773" s="9"/>
      <c r="E773" s="9"/>
      <c r="H773" s="8"/>
      <c r="I773" s="8"/>
      <c r="J773" s="16"/>
      <c r="K773" s="17"/>
      <c r="L773" s="17"/>
      <c r="M773" s="17"/>
      <c r="N773" s="17"/>
      <c r="Q773" s="22"/>
      <c r="R773" s="22"/>
      <c r="S773" s="22"/>
      <c r="T773" s="22"/>
      <c r="U773" s="22"/>
      <c r="X773" s="498"/>
    </row>
    <row r="774" spans="1:24" x14ac:dyDescent="0.2">
      <c r="B774" s="39"/>
      <c r="C774" s="9"/>
      <c r="D774" s="9"/>
      <c r="E774" s="9"/>
      <c r="H774" s="8"/>
      <c r="I774" s="8"/>
      <c r="J774" s="16"/>
      <c r="K774" s="17"/>
      <c r="L774" s="17"/>
      <c r="M774" s="17"/>
      <c r="N774" s="17"/>
      <c r="Q774" s="22"/>
      <c r="R774" s="22"/>
      <c r="S774" s="22"/>
      <c r="T774" s="22"/>
      <c r="U774" s="22"/>
      <c r="X774" s="498"/>
    </row>
    <row r="775" spans="1:24" ht="40" x14ac:dyDescent="0.2">
      <c r="B775" s="13"/>
      <c r="C775" s="18"/>
      <c r="D775" s="9"/>
      <c r="E775" s="9"/>
      <c r="H775" s="17"/>
      <c r="I775" s="17"/>
      <c r="J775" s="16"/>
      <c r="K775" s="57" t="s">
        <v>38</v>
      </c>
      <c r="L775" s="56" t="s">
        <v>37</v>
      </c>
      <c r="M775" s="55" t="s">
        <v>36</v>
      </c>
      <c r="N775" s="54" t="s">
        <v>520</v>
      </c>
      <c r="Q775" s="22"/>
      <c r="R775" s="22"/>
      <c r="S775" s="22"/>
      <c r="T775" s="22"/>
      <c r="U775" s="22"/>
      <c r="X775" s="498"/>
    </row>
    <row r="776" spans="1:24" x14ac:dyDescent="0.2">
      <c r="A776" s="51" t="s">
        <v>35</v>
      </c>
      <c r="B776" s="50" t="str">
        <f>B421</f>
        <v>DEFRAIEMENTS / HEBERGEMENTS / VOYAGES / TRANPORTS / FRAIS DE BUREAU</v>
      </c>
      <c r="C776" s="49"/>
      <c r="D776" s="48"/>
      <c r="E776" s="48"/>
      <c r="F776" s="48"/>
      <c r="G776" s="47"/>
      <c r="H776" s="47"/>
      <c r="I776" s="47"/>
      <c r="J776" s="46"/>
      <c r="K776" s="45">
        <f>SUM(K777:K785)</f>
        <v>0</v>
      </c>
      <c r="L776" s="45">
        <f>SUM(L777:L785)</f>
        <v>0</v>
      </c>
      <c r="M776" s="45">
        <f>SUM(M777:M785)</f>
        <v>0</v>
      </c>
      <c r="N776" s="45">
        <f>SUM(N777:N785)</f>
        <v>0</v>
      </c>
      <c r="Q776" s="22"/>
      <c r="R776" s="22"/>
      <c r="S776" s="22"/>
      <c r="T776" s="22"/>
      <c r="U776" s="22"/>
      <c r="X776" s="498"/>
    </row>
    <row r="777" spans="1:24" x14ac:dyDescent="0.2">
      <c r="B777" s="13"/>
      <c r="C777" s="18"/>
      <c r="D777" s="9"/>
      <c r="E777" s="9"/>
      <c r="H777" s="8"/>
      <c r="I777" s="8"/>
      <c r="J777" s="38"/>
      <c r="K777" s="53"/>
      <c r="L777" s="37"/>
      <c r="M777" s="37"/>
      <c r="N777" s="37"/>
      <c r="Q777" s="22"/>
      <c r="R777" s="22"/>
      <c r="S777" s="22"/>
      <c r="T777" s="22"/>
      <c r="U777" s="22"/>
      <c r="X777" s="498"/>
    </row>
    <row r="778" spans="1:24" x14ac:dyDescent="0.2">
      <c r="A778" s="12">
        <v>6.1</v>
      </c>
      <c r="B778" s="44" t="s">
        <v>34</v>
      </c>
      <c r="C778" s="43"/>
      <c r="D778" s="43"/>
      <c r="E778" s="43"/>
      <c r="F778" s="43"/>
      <c r="G778" s="42"/>
      <c r="H778" s="42"/>
      <c r="I778" s="42"/>
      <c r="J778" s="41"/>
      <c r="K778" s="40">
        <f xml:space="preserve"> K422</f>
        <v>0</v>
      </c>
      <c r="L778" s="40">
        <f xml:space="preserve"> L422</f>
        <v>0</v>
      </c>
      <c r="M778" s="52">
        <f t="shared" ref="M778:M784" si="102">K778+L778</f>
        <v>0</v>
      </c>
      <c r="N778" s="40">
        <f xml:space="preserve"> N422</f>
        <v>0</v>
      </c>
      <c r="Q778" s="22"/>
      <c r="R778" s="22"/>
      <c r="S778" s="22"/>
      <c r="T778" s="22"/>
      <c r="U778" s="22"/>
      <c r="X778" s="498"/>
    </row>
    <row r="779" spans="1:24" x14ac:dyDescent="0.2">
      <c r="A779" s="12">
        <v>6.2</v>
      </c>
      <c r="B779" s="44" t="s">
        <v>33</v>
      </c>
      <c r="C779" s="43"/>
      <c r="D779" s="43"/>
      <c r="E779" s="43"/>
      <c r="F779" s="43"/>
      <c r="G779" s="42"/>
      <c r="H779" s="42"/>
      <c r="I779" s="42"/>
      <c r="J779" s="41"/>
      <c r="K779" s="40">
        <f>K435</f>
        <v>0</v>
      </c>
      <c r="L779" s="40">
        <f>L435</f>
        <v>0</v>
      </c>
      <c r="M779" s="52">
        <f t="shared" si="102"/>
        <v>0</v>
      </c>
      <c r="N779" s="40">
        <f>N435</f>
        <v>0</v>
      </c>
      <c r="Q779" s="22"/>
      <c r="R779" s="22"/>
      <c r="S779" s="22"/>
      <c r="T779" s="22"/>
      <c r="U779" s="22"/>
      <c r="X779" s="498"/>
    </row>
    <row r="780" spans="1:24" x14ac:dyDescent="0.2">
      <c r="A780" s="12">
        <v>6.3</v>
      </c>
      <c r="B780" s="44" t="s">
        <v>32</v>
      </c>
      <c r="C780" s="43"/>
      <c r="D780" s="43"/>
      <c r="E780" s="43"/>
      <c r="F780" s="43"/>
      <c r="G780" s="42"/>
      <c r="H780" s="42"/>
      <c r="I780" s="42"/>
      <c r="J780" s="41"/>
      <c r="K780" s="40">
        <f>K443</f>
        <v>0</v>
      </c>
      <c r="L780" s="40">
        <f>L443</f>
        <v>0</v>
      </c>
      <c r="M780" s="52">
        <f t="shared" si="102"/>
        <v>0</v>
      </c>
      <c r="N780" s="40">
        <f>N443</f>
        <v>0</v>
      </c>
      <c r="Q780" s="22"/>
      <c r="R780" s="22"/>
      <c r="S780" s="22"/>
      <c r="T780" s="22"/>
      <c r="U780" s="22"/>
      <c r="X780" s="498"/>
    </row>
    <row r="781" spans="1:24" x14ac:dyDescent="0.2">
      <c r="A781" s="12">
        <v>6.4</v>
      </c>
      <c r="B781" s="44" t="s">
        <v>31</v>
      </c>
      <c r="C781" s="43"/>
      <c r="D781" s="43"/>
      <c r="E781" s="43"/>
      <c r="F781" s="43"/>
      <c r="G781" s="42"/>
      <c r="H781" s="42"/>
      <c r="I781" s="42"/>
      <c r="J781" s="41"/>
      <c r="K781" s="40">
        <f>K450</f>
        <v>0</v>
      </c>
      <c r="L781" s="40">
        <f>L450</f>
        <v>0</v>
      </c>
      <c r="M781" s="52">
        <f t="shared" si="102"/>
        <v>0</v>
      </c>
      <c r="N781" s="40">
        <f>N450</f>
        <v>0</v>
      </c>
      <c r="Q781" s="22"/>
      <c r="R781" s="22"/>
      <c r="S781" s="22"/>
      <c r="T781" s="22"/>
      <c r="U781" s="22"/>
      <c r="X781" s="498"/>
    </row>
    <row r="782" spans="1:24" x14ac:dyDescent="0.2">
      <c r="A782" s="12">
        <v>6.5</v>
      </c>
      <c r="B782" s="44" t="s">
        <v>30</v>
      </c>
      <c r="C782" s="43"/>
      <c r="D782" s="43"/>
      <c r="E782" s="43"/>
      <c r="F782" s="43"/>
      <c r="G782" s="42"/>
      <c r="H782" s="42"/>
      <c r="I782" s="42"/>
      <c r="J782" s="41"/>
      <c r="K782" s="40">
        <f>K469</f>
        <v>0</v>
      </c>
      <c r="L782" s="40">
        <f>L469</f>
        <v>0</v>
      </c>
      <c r="M782" s="52">
        <f t="shared" si="102"/>
        <v>0</v>
      </c>
      <c r="N782" s="40">
        <f>N469</f>
        <v>0</v>
      </c>
      <c r="Q782" s="22"/>
      <c r="R782" s="22"/>
      <c r="S782" s="22"/>
      <c r="T782" s="22"/>
      <c r="U782" s="22"/>
      <c r="X782" s="498"/>
    </row>
    <row r="783" spans="1:24" x14ac:dyDescent="0.2">
      <c r="A783" s="12">
        <v>6.6</v>
      </c>
      <c r="B783" s="44" t="s">
        <v>29</v>
      </c>
      <c r="C783" s="43"/>
      <c r="D783" s="43"/>
      <c r="E783" s="43"/>
      <c r="F783" s="43"/>
      <c r="G783" s="42"/>
      <c r="H783" s="42"/>
      <c r="I783" s="42"/>
      <c r="J783" s="41"/>
      <c r="K783" s="40">
        <f>K478</f>
        <v>0</v>
      </c>
      <c r="L783" s="40">
        <f>L478</f>
        <v>0</v>
      </c>
      <c r="M783" s="52">
        <f t="shared" si="102"/>
        <v>0</v>
      </c>
      <c r="N783" s="40">
        <f>N478</f>
        <v>0</v>
      </c>
      <c r="Q783" s="22"/>
      <c r="R783" s="22"/>
      <c r="S783" s="22"/>
      <c r="T783" s="22"/>
      <c r="U783" s="22"/>
      <c r="X783" s="498"/>
    </row>
    <row r="784" spans="1:24" x14ac:dyDescent="0.2">
      <c r="A784" s="12">
        <v>6.7</v>
      </c>
      <c r="B784" s="44" t="s">
        <v>28</v>
      </c>
      <c r="C784" s="43"/>
      <c r="D784" s="43"/>
      <c r="E784" s="43"/>
      <c r="F784" s="43"/>
      <c r="G784" s="42"/>
      <c r="H784" s="42"/>
      <c r="I784" s="42"/>
      <c r="J784" s="41"/>
      <c r="K784" s="40">
        <f>K487</f>
        <v>0</v>
      </c>
      <c r="L784" s="40">
        <f>L487</f>
        <v>0</v>
      </c>
      <c r="M784" s="52">
        <f t="shared" si="102"/>
        <v>0</v>
      </c>
      <c r="N784" s="40">
        <f>N487</f>
        <v>0</v>
      </c>
      <c r="Q784" s="22"/>
      <c r="R784" s="22"/>
      <c r="S784" s="22"/>
      <c r="T784" s="22"/>
      <c r="U784" s="22"/>
      <c r="X784" s="498"/>
    </row>
    <row r="785" spans="1:24" x14ac:dyDescent="0.2">
      <c r="B785" s="13"/>
      <c r="C785" s="18"/>
      <c r="D785" s="9"/>
      <c r="E785" s="9"/>
      <c r="H785" s="8"/>
      <c r="I785" s="8"/>
      <c r="J785" s="38"/>
      <c r="K785" s="37"/>
      <c r="L785" s="37"/>
      <c r="M785" s="37"/>
      <c r="N785" s="37"/>
      <c r="Q785" s="22"/>
      <c r="R785" s="22"/>
      <c r="S785" s="22"/>
      <c r="T785" s="22"/>
      <c r="U785" s="22"/>
      <c r="X785" s="498"/>
    </row>
    <row r="786" spans="1:24" x14ac:dyDescent="0.2">
      <c r="A786" s="51" t="s">
        <v>27</v>
      </c>
      <c r="B786" s="50" t="str">
        <f>B500</f>
        <v>MOYENS TECHNIQUES</v>
      </c>
      <c r="C786" s="49"/>
      <c r="D786" s="48"/>
      <c r="E786" s="48"/>
      <c r="F786" s="48"/>
      <c r="G786" s="47"/>
      <c r="H786" s="47"/>
      <c r="I786" s="47"/>
      <c r="J786" s="46"/>
      <c r="K786" s="45">
        <f>SUM(K787:K795)</f>
        <v>0</v>
      </c>
      <c r="L786" s="45">
        <f>SUM(L787:L795)</f>
        <v>0</v>
      </c>
      <c r="M786" s="45">
        <f>SUM(M787:M795)</f>
        <v>0</v>
      </c>
      <c r="N786" s="45">
        <f>SUM(N787:N795)</f>
        <v>0</v>
      </c>
      <c r="Q786" s="22"/>
      <c r="R786" s="22"/>
      <c r="S786" s="22"/>
      <c r="T786" s="22"/>
      <c r="U786" s="22"/>
      <c r="X786" s="498"/>
    </row>
    <row r="787" spans="1:24" x14ac:dyDescent="0.2">
      <c r="B787" s="13"/>
      <c r="C787" s="18"/>
      <c r="D787" s="9"/>
      <c r="E787" s="9"/>
      <c r="H787" s="8"/>
      <c r="I787" s="8"/>
      <c r="J787" s="38"/>
      <c r="K787" s="37"/>
      <c r="L787" s="37"/>
      <c r="M787" s="37"/>
      <c r="N787" s="37"/>
      <c r="Q787" s="22"/>
      <c r="R787" s="22"/>
      <c r="S787" s="22"/>
      <c r="T787" s="22"/>
      <c r="U787" s="22"/>
      <c r="X787" s="498"/>
    </row>
    <row r="788" spans="1:24" x14ac:dyDescent="0.2">
      <c r="A788" s="12">
        <v>7.1</v>
      </c>
      <c r="B788" s="44" t="s">
        <v>26</v>
      </c>
      <c r="C788" s="43"/>
      <c r="D788" s="43"/>
      <c r="E788" s="43"/>
      <c r="F788" s="43"/>
      <c r="G788" s="42"/>
      <c r="H788" s="42"/>
      <c r="I788" s="42"/>
      <c r="J788" s="41"/>
      <c r="K788" s="40">
        <f>K501</f>
        <v>0</v>
      </c>
      <c r="L788" s="40">
        <f>L501</f>
        <v>0</v>
      </c>
      <c r="M788" s="40">
        <f t="shared" ref="M788:M794" si="103">K788+L788</f>
        <v>0</v>
      </c>
      <c r="N788" s="40">
        <f>N501</f>
        <v>0</v>
      </c>
      <c r="Q788" s="22"/>
      <c r="R788" s="22"/>
      <c r="S788" s="22"/>
      <c r="T788" s="22"/>
      <c r="U788" s="22"/>
      <c r="X788" s="498"/>
    </row>
    <row r="789" spans="1:24" x14ac:dyDescent="0.2">
      <c r="A789" s="12">
        <v>7.2</v>
      </c>
      <c r="B789" s="44" t="s">
        <v>25</v>
      </c>
      <c r="C789" s="43"/>
      <c r="D789" s="43"/>
      <c r="E789" s="43"/>
      <c r="F789" s="43"/>
      <c r="G789" s="42"/>
      <c r="H789" s="42"/>
      <c r="I789" s="42"/>
      <c r="J789" s="41"/>
      <c r="K789" s="40">
        <f>K510</f>
        <v>0</v>
      </c>
      <c r="L789" s="40">
        <f>L510</f>
        <v>0</v>
      </c>
      <c r="M789" s="40">
        <f t="shared" si="103"/>
        <v>0</v>
      </c>
      <c r="N789" s="40">
        <f>N510</f>
        <v>0</v>
      </c>
      <c r="Q789" s="22"/>
      <c r="R789" s="22"/>
      <c r="S789" s="22"/>
      <c r="T789" s="22"/>
      <c r="U789" s="22"/>
      <c r="X789" s="498"/>
    </row>
    <row r="790" spans="1:24" x14ac:dyDescent="0.2">
      <c r="A790" s="12">
        <v>7.3</v>
      </c>
      <c r="B790" s="44" t="s">
        <v>24</v>
      </c>
      <c r="C790" s="43"/>
      <c r="D790" s="43"/>
      <c r="E790" s="43"/>
      <c r="F790" s="43"/>
      <c r="G790" s="42"/>
      <c r="H790" s="42"/>
      <c r="I790" s="42"/>
      <c r="J790" s="41"/>
      <c r="K790" s="40">
        <f>K518</f>
        <v>0</v>
      </c>
      <c r="L790" s="40">
        <f>L518</f>
        <v>0</v>
      </c>
      <c r="M790" s="40">
        <f t="shared" si="103"/>
        <v>0</v>
      </c>
      <c r="N790" s="40">
        <f>N518</f>
        <v>0</v>
      </c>
      <c r="Q790" s="22"/>
      <c r="R790" s="22"/>
      <c r="S790" s="22"/>
      <c r="T790" s="22"/>
      <c r="U790" s="22"/>
      <c r="X790" s="498"/>
    </row>
    <row r="791" spans="1:24" x14ac:dyDescent="0.2">
      <c r="A791" s="12">
        <v>7.4</v>
      </c>
      <c r="B791" s="44" t="s">
        <v>23</v>
      </c>
      <c r="C791" s="43"/>
      <c r="D791" s="43"/>
      <c r="E791" s="43"/>
      <c r="F791" s="43"/>
      <c r="G791" s="42"/>
      <c r="H791" s="42"/>
      <c r="I791" s="42"/>
      <c r="J791" s="41"/>
      <c r="K791" s="40">
        <f>K526</f>
        <v>0</v>
      </c>
      <c r="L791" s="40">
        <f>L526</f>
        <v>0</v>
      </c>
      <c r="M791" s="40">
        <f t="shared" si="103"/>
        <v>0</v>
      </c>
      <c r="N791" s="40">
        <f>N526</f>
        <v>0</v>
      </c>
      <c r="Q791" s="22"/>
      <c r="R791" s="22"/>
      <c r="S791" s="22"/>
      <c r="T791" s="22"/>
      <c r="U791" s="22"/>
      <c r="X791" s="498"/>
    </row>
    <row r="792" spans="1:24" x14ac:dyDescent="0.2">
      <c r="A792" s="12">
        <v>7.5</v>
      </c>
      <c r="B792" s="44" t="s">
        <v>22</v>
      </c>
      <c r="C792" s="43"/>
      <c r="D792" s="43"/>
      <c r="E792" s="43"/>
      <c r="F792" s="43"/>
      <c r="G792" s="42"/>
      <c r="H792" s="42"/>
      <c r="I792" s="42"/>
      <c r="J792" s="41"/>
      <c r="K792" s="40">
        <f>K534</f>
        <v>0</v>
      </c>
      <c r="L792" s="40">
        <f>L534</f>
        <v>0</v>
      </c>
      <c r="M792" s="40">
        <f t="shared" si="103"/>
        <v>0</v>
      </c>
      <c r="N792" s="40">
        <f>N534</f>
        <v>0</v>
      </c>
      <c r="Q792" s="22"/>
      <c r="R792" s="22"/>
      <c r="S792" s="22"/>
      <c r="T792" s="22"/>
      <c r="U792" s="22"/>
      <c r="X792" s="498"/>
    </row>
    <row r="793" spans="1:24" x14ac:dyDescent="0.2">
      <c r="A793" s="12">
        <v>7.6</v>
      </c>
      <c r="B793" s="44" t="s">
        <v>21</v>
      </c>
      <c r="C793" s="43"/>
      <c r="D793" s="43"/>
      <c r="E793" s="43"/>
      <c r="F793" s="43"/>
      <c r="G793" s="42"/>
      <c r="H793" s="42"/>
      <c r="I793" s="42"/>
      <c r="J793" s="41"/>
      <c r="K793" s="40">
        <f>K542</f>
        <v>0</v>
      </c>
      <c r="L793" s="40">
        <f>L542</f>
        <v>0</v>
      </c>
      <c r="M793" s="40">
        <f t="shared" si="103"/>
        <v>0</v>
      </c>
      <c r="N793" s="40">
        <f>N542</f>
        <v>0</v>
      </c>
      <c r="Q793" s="22"/>
      <c r="R793" s="22"/>
      <c r="S793" s="22"/>
      <c r="T793" s="22"/>
      <c r="U793" s="22"/>
      <c r="X793" s="498"/>
    </row>
    <row r="794" spans="1:24" x14ac:dyDescent="0.2">
      <c r="A794" s="12">
        <v>7.7</v>
      </c>
      <c r="B794" s="39" t="s">
        <v>20</v>
      </c>
      <c r="C794" s="9"/>
      <c r="D794" s="9"/>
      <c r="E794" s="9"/>
      <c r="H794" s="8"/>
      <c r="I794" s="8"/>
      <c r="J794" s="38"/>
      <c r="K794" s="37">
        <f>K558</f>
        <v>0</v>
      </c>
      <c r="L794" s="37">
        <f>L558</f>
        <v>0</v>
      </c>
      <c r="M794" s="40">
        <f t="shared" si="103"/>
        <v>0</v>
      </c>
      <c r="N794" s="37">
        <f>N558</f>
        <v>0</v>
      </c>
      <c r="Q794" s="22"/>
      <c r="R794" s="22"/>
      <c r="S794" s="22"/>
      <c r="T794" s="22"/>
      <c r="U794" s="22"/>
      <c r="X794" s="498"/>
    </row>
    <row r="795" spans="1:24" x14ac:dyDescent="0.2">
      <c r="B795" s="13"/>
      <c r="C795" s="18"/>
      <c r="D795" s="9"/>
      <c r="E795" s="9"/>
      <c r="H795" s="8"/>
      <c r="I795" s="8"/>
      <c r="J795" s="38"/>
      <c r="K795" s="37"/>
      <c r="L795" s="37"/>
      <c r="M795" s="37"/>
      <c r="N795" s="37"/>
      <c r="Q795" s="22"/>
      <c r="R795" s="22"/>
      <c r="S795" s="22"/>
      <c r="T795" s="22"/>
      <c r="U795" s="22"/>
      <c r="X795" s="498"/>
    </row>
    <row r="796" spans="1:24" x14ac:dyDescent="0.2">
      <c r="A796" s="51" t="s">
        <v>19</v>
      </c>
      <c r="B796" s="50" t="str">
        <f>B568</f>
        <v>PELLICULE / LABORATOIRES / VIDEOS</v>
      </c>
      <c r="C796" s="49"/>
      <c r="D796" s="48"/>
      <c r="E796" s="48"/>
      <c r="F796" s="48"/>
      <c r="G796" s="47"/>
      <c r="H796" s="47"/>
      <c r="I796" s="47"/>
      <c r="J796" s="46"/>
      <c r="K796" s="45">
        <f>SUM(K797:K804)</f>
        <v>0</v>
      </c>
      <c r="L796" s="45">
        <f>SUM(L797:L804)</f>
        <v>0</v>
      </c>
      <c r="M796" s="45">
        <f>SUM(M797:M804)</f>
        <v>0</v>
      </c>
      <c r="N796" s="45">
        <f>SUM(N797:N804)</f>
        <v>0</v>
      </c>
      <c r="Q796" s="22"/>
      <c r="R796" s="22"/>
      <c r="S796" s="22"/>
      <c r="T796" s="22"/>
      <c r="U796" s="22"/>
      <c r="X796" s="498"/>
    </row>
    <row r="797" spans="1:24" x14ac:dyDescent="0.2">
      <c r="B797" s="13"/>
      <c r="C797" s="18"/>
      <c r="D797" s="9"/>
      <c r="E797" s="9"/>
      <c r="H797" s="8"/>
      <c r="I797" s="8"/>
      <c r="J797" s="38"/>
      <c r="K797" s="37"/>
      <c r="L797" s="37"/>
      <c r="M797" s="37"/>
      <c r="N797" s="37"/>
      <c r="Q797" s="22"/>
      <c r="R797" s="22"/>
      <c r="S797" s="22"/>
      <c r="T797" s="22"/>
      <c r="U797" s="22"/>
      <c r="X797" s="498"/>
    </row>
    <row r="798" spans="1:24" x14ac:dyDescent="0.2">
      <c r="A798" s="12">
        <v>8.1</v>
      </c>
      <c r="B798" s="44" t="s">
        <v>18</v>
      </c>
      <c r="C798" s="43"/>
      <c r="D798" s="43"/>
      <c r="E798" s="43"/>
      <c r="F798" s="43"/>
      <c r="G798" s="42"/>
      <c r="H798" s="42"/>
      <c r="I798" s="42"/>
      <c r="J798" s="41"/>
      <c r="K798" s="40">
        <f>K569</f>
        <v>0</v>
      </c>
      <c r="L798" s="40">
        <f>L569</f>
        <v>0</v>
      </c>
      <c r="M798" s="40">
        <f t="shared" ref="M798:M803" si="104">K798+L798</f>
        <v>0</v>
      </c>
      <c r="N798" s="40">
        <f>N569</f>
        <v>0</v>
      </c>
      <c r="Q798" s="22"/>
      <c r="R798" s="22"/>
      <c r="S798" s="22"/>
      <c r="T798" s="22"/>
      <c r="U798" s="22"/>
      <c r="X798" s="498"/>
    </row>
    <row r="799" spans="1:24" x14ac:dyDescent="0.2">
      <c r="A799" s="12">
        <v>8.1999999999999993</v>
      </c>
      <c r="B799" s="44" t="s">
        <v>17</v>
      </c>
      <c r="C799" s="43"/>
      <c r="D799" s="43"/>
      <c r="E799" s="43"/>
      <c r="F799" s="43"/>
      <c r="G799" s="42"/>
      <c r="H799" s="42"/>
      <c r="I799" s="42"/>
      <c r="J799" s="41"/>
      <c r="K799" s="40">
        <f>K575</f>
        <v>0</v>
      </c>
      <c r="L799" s="40">
        <f>L575</f>
        <v>0</v>
      </c>
      <c r="M799" s="40">
        <f t="shared" si="104"/>
        <v>0</v>
      </c>
      <c r="N799" s="40">
        <f>N575</f>
        <v>0</v>
      </c>
      <c r="Q799" s="22"/>
      <c r="R799" s="22"/>
      <c r="S799" s="22"/>
      <c r="T799" s="22"/>
      <c r="U799" s="22"/>
      <c r="X799" s="498"/>
    </row>
    <row r="800" spans="1:24" x14ac:dyDescent="0.2">
      <c r="A800" s="12">
        <v>8.3000000000000007</v>
      </c>
      <c r="B800" s="44" t="s">
        <v>16</v>
      </c>
      <c r="C800" s="43"/>
      <c r="D800" s="43"/>
      <c r="E800" s="43"/>
      <c r="F800" s="43"/>
      <c r="G800" s="42"/>
      <c r="H800" s="42"/>
      <c r="I800" s="42"/>
      <c r="J800" s="41"/>
      <c r="K800" s="40">
        <f>K608</f>
        <v>0</v>
      </c>
      <c r="L800" s="40">
        <f>L608</f>
        <v>0</v>
      </c>
      <c r="M800" s="40">
        <f t="shared" si="104"/>
        <v>0</v>
      </c>
      <c r="N800" s="40">
        <f>N608</f>
        <v>0</v>
      </c>
      <c r="Q800" s="22"/>
      <c r="R800" s="22"/>
      <c r="S800" s="22"/>
      <c r="T800" s="22"/>
      <c r="U800" s="22"/>
      <c r="X800" s="498"/>
    </row>
    <row r="801" spans="1:24" x14ac:dyDescent="0.2">
      <c r="A801" s="12">
        <v>8.4</v>
      </c>
      <c r="B801" s="44" t="s">
        <v>15</v>
      </c>
      <c r="C801" s="43"/>
      <c r="D801" s="43"/>
      <c r="E801" s="43"/>
      <c r="F801" s="43"/>
      <c r="G801" s="42"/>
      <c r="H801" s="42"/>
      <c r="I801" s="42"/>
      <c r="J801" s="41"/>
      <c r="K801" s="40">
        <f>K624</f>
        <v>0</v>
      </c>
      <c r="L801" s="40">
        <f>L624</f>
        <v>0</v>
      </c>
      <c r="M801" s="40">
        <f t="shared" si="104"/>
        <v>0</v>
      </c>
      <c r="N801" s="40">
        <f>N624</f>
        <v>0</v>
      </c>
      <c r="Q801" s="22"/>
      <c r="R801" s="22"/>
      <c r="S801" s="22"/>
      <c r="T801" s="22"/>
      <c r="U801" s="22"/>
      <c r="X801" s="498"/>
    </row>
    <row r="802" spans="1:24" x14ac:dyDescent="0.2">
      <c r="A802" s="12">
        <v>8.5</v>
      </c>
      <c r="B802" s="44" t="s">
        <v>14</v>
      </c>
      <c r="C802" s="43"/>
      <c r="D802" s="43"/>
      <c r="E802" s="43"/>
      <c r="F802" s="43"/>
      <c r="G802" s="42"/>
      <c r="H802" s="42"/>
      <c r="I802" s="42"/>
      <c r="J802" s="41"/>
      <c r="K802" s="40">
        <f>K630</f>
        <v>0</v>
      </c>
      <c r="L802" s="40">
        <f>L630</f>
        <v>0</v>
      </c>
      <c r="M802" s="40">
        <f t="shared" si="104"/>
        <v>0</v>
      </c>
      <c r="N802" s="40">
        <f>N630</f>
        <v>0</v>
      </c>
      <c r="Q802" s="22"/>
      <c r="R802" s="22"/>
      <c r="S802" s="22"/>
      <c r="T802" s="22"/>
      <c r="U802" s="22"/>
      <c r="X802" s="498"/>
    </row>
    <row r="803" spans="1:24" x14ac:dyDescent="0.2">
      <c r="A803" s="12">
        <v>8.6</v>
      </c>
      <c r="B803" s="44" t="s">
        <v>13</v>
      </c>
      <c r="C803" s="43"/>
      <c r="D803" s="43"/>
      <c r="E803" s="43"/>
      <c r="F803" s="43"/>
      <c r="G803" s="42"/>
      <c r="H803" s="42"/>
      <c r="I803" s="42"/>
      <c r="J803" s="41"/>
      <c r="K803" s="40">
        <f>K637</f>
        <v>0</v>
      </c>
      <c r="L803" s="40">
        <f>L637</f>
        <v>0</v>
      </c>
      <c r="M803" s="40">
        <f t="shared" si="104"/>
        <v>0</v>
      </c>
      <c r="N803" s="40">
        <f>N637</f>
        <v>0</v>
      </c>
      <c r="Q803" s="22"/>
      <c r="R803" s="22"/>
      <c r="S803" s="22"/>
      <c r="T803" s="22"/>
      <c r="U803" s="22"/>
      <c r="X803" s="498"/>
    </row>
    <row r="804" spans="1:24" x14ac:dyDescent="0.2">
      <c r="B804" s="13"/>
      <c r="C804" s="18"/>
      <c r="D804" s="9"/>
      <c r="E804" s="9"/>
      <c r="H804" s="8"/>
      <c r="I804" s="8"/>
      <c r="J804" s="38"/>
      <c r="K804" s="37"/>
      <c r="L804" s="37"/>
      <c r="M804" s="37"/>
      <c r="N804" s="37"/>
      <c r="Q804" s="22"/>
      <c r="R804" s="22"/>
      <c r="S804" s="22"/>
      <c r="T804" s="22"/>
      <c r="U804" s="22"/>
      <c r="X804" s="498"/>
    </row>
    <row r="805" spans="1:24" x14ac:dyDescent="0.2">
      <c r="A805" s="51" t="s">
        <v>12</v>
      </c>
      <c r="B805" s="50" t="str">
        <f>B644</f>
        <v>ASSURANCES / DIVERS</v>
      </c>
      <c r="C805" s="49"/>
      <c r="D805" s="48"/>
      <c r="E805" s="48"/>
      <c r="F805" s="48"/>
      <c r="G805" s="47"/>
      <c r="H805" s="47"/>
      <c r="I805" s="47"/>
      <c r="J805" s="46"/>
      <c r="K805" s="45">
        <f>SUM(K806:K812)</f>
        <v>0</v>
      </c>
      <c r="L805" s="45">
        <f>SUM(L806:L812)</f>
        <v>0</v>
      </c>
      <c r="M805" s="45">
        <f>SUM(M806:M812)</f>
        <v>0</v>
      </c>
      <c r="N805" s="45">
        <f>SUM(N806:N812)</f>
        <v>0</v>
      </c>
      <c r="Q805" s="22"/>
      <c r="R805" s="22"/>
      <c r="S805" s="22"/>
      <c r="T805" s="22"/>
      <c r="U805" s="22"/>
      <c r="X805" s="498"/>
    </row>
    <row r="806" spans="1:24" x14ac:dyDescent="0.2">
      <c r="B806" s="13"/>
      <c r="C806" s="18"/>
      <c r="D806" s="9"/>
      <c r="E806" s="9"/>
      <c r="H806" s="8"/>
      <c r="I806" s="8"/>
      <c r="J806" s="38"/>
      <c r="K806" s="37"/>
      <c r="L806" s="37"/>
      <c r="M806" s="37"/>
      <c r="N806" s="37"/>
      <c r="Q806" s="22"/>
      <c r="R806" s="22"/>
      <c r="S806" s="22"/>
      <c r="T806" s="22"/>
      <c r="U806" s="22"/>
      <c r="X806" s="498"/>
    </row>
    <row r="807" spans="1:24" x14ac:dyDescent="0.2">
      <c r="A807" s="12">
        <v>9.1</v>
      </c>
      <c r="B807" s="44" t="s">
        <v>11</v>
      </c>
      <c r="C807" s="43"/>
      <c r="D807" s="43"/>
      <c r="E807" s="43"/>
      <c r="F807" s="43"/>
      <c r="G807" s="42"/>
      <c r="H807" s="42"/>
      <c r="I807" s="42"/>
      <c r="J807" s="41"/>
      <c r="K807" s="40">
        <f>K645</f>
        <v>0</v>
      </c>
      <c r="L807" s="40">
        <f>L645</f>
        <v>0</v>
      </c>
      <c r="M807" s="40">
        <f>K807+L807</f>
        <v>0</v>
      </c>
      <c r="N807" s="40">
        <f>N645</f>
        <v>0</v>
      </c>
      <c r="Q807" s="22"/>
      <c r="R807" s="22"/>
      <c r="S807" s="22"/>
      <c r="T807" s="22"/>
      <c r="U807" s="22"/>
      <c r="X807" s="498"/>
    </row>
    <row r="808" spans="1:24" x14ac:dyDescent="0.2">
      <c r="A808" s="12">
        <v>9.1999999999999993</v>
      </c>
      <c r="B808" s="44" t="s">
        <v>10</v>
      </c>
      <c r="C808" s="43"/>
      <c r="D808" s="43"/>
      <c r="E808" s="43"/>
      <c r="F808" s="43"/>
      <c r="G808" s="42"/>
      <c r="H808" s="42"/>
      <c r="I808" s="42"/>
      <c r="J808" s="41"/>
      <c r="K808" s="40">
        <f>K655</f>
        <v>0</v>
      </c>
      <c r="L808" s="40">
        <f>L655</f>
        <v>0</v>
      </c>
      <c r="M808" s="40">
        <f>K808+L808</f>
        <v>0</v>
      </c>
      <c r="N808" s="40">
        <f>N655</f>
        <v>0</v>
      </c>
      <c r="Q808" s="22"/>
      <c r="R808" s="22"/>
      <c r="S808" s="22"/>
      <c r="T808" s="22"/>
      <c r="U808" s="22"/>
      <c r="X808" s="498"/>
    </row>
    <row r="809" spans="1:24" x14ac:dyDescent="0.2">
      <c r="A809" s="12">
        <v>9.3000000000000007</v>
      </c>
      <c r="B809" s="44" t="s">
        <v>9</v>
      </c>
      <c r="C809" s="43"/>
      <c r="D809" s="43"/>
      <c r="E809" s="43"/>
      <c r="F809" s="43"/>
      <c r="G809" s="42"/>
      <c r="H809" s="42"/>
      <c r="I809" s="42"/>
      <c r="J809" s="41"/>
      <c r="K809" s="40">
        <f>K665</f>
        <v>0</v>
      </c>
      <c r="L809" s="40">
        <f>L665</f>
        <v>0</v>
      </c>
      <c r="M809" s="40">
        <f>K809+L809</f>
        <v>0</v>
      </c>
      <c r="N809" s="40">
        <f>N665</f>
        <v>0</v>
      </c>
      <c r="Q809" s="22"/>
      <c r="R809" s="22"/>
      <c r="S809" s="22"/>
      <c r="T809" s="22"/>
      <c r="U809" s="22"/>
      <c r="X809" s="498"/>
    </row>
    <row r="810" spans="1:24" x14ac:dyDescent="0.2">
      <c r="A810" s="12">
        <v>9.4</v>
      </c>
      <c r="B810" s="44" t="s">
        <v>8</v>
      </c>
      <c r="C810" s="43"/>
      <c r="D810" s="43"/>
      <c r="E810" s="43"/>
      <c r="F810" s="43"/>
      <c r="G810" s="42"/>
      <c r="H810" s="42"/>
      <c r="I810" s="42"/>
      <c r="J810" s="41"/>
      <c r="K810" s="40">
        <f>K670</f>
        <v>0</v>
      </c>
      <c r="L810" s="40">
        <f>L670</f>
        <v>0</v>
      </c>
      <c r="M810" s="40">
        <f>K810+L810</f>
        <v>0</v>
      </c>
      <c r="N810" s="40">
        <f>N670</f>
        <v>0</v>
      </c>
      <c r="Q810" s="22"/>
      <c r="R810" s="22"/>
      <c r="S810" s="22"/>
      <c r="T810" s="22"/>
      <c r="U810" s="22"/>
      <c r="X810" s="498"/>
    </row>
    <row r="811" spans="1:24" x14ac:dyDescent="0.2">
      <c r="A811" s="12">
        <v>9.5</v>
      </c>
      <c r="B811" s="44" t="s">
        <v>7</v>
      </c>
      <c r="C811" s="43"/>
      <c r="D811" s="43"/>
      <c r="E811" s="43"/>
      <c r="F811" s="43"/>
      <c r="G811" s="42"/>
      <c r="H811" s="42"/>
      <c r="I811" s="42"/>
      <c r="J811" s="41"/>
      <c r="K811" s="40">
        <f>K676</f>
        <v>0</v>
      </c>
      <c r="L811" s="40">
        <f>L676</f>
        <v>0</v>
      </c>
      <c r="M811" s="40">
        <f>K811+L811</f>
        <v>0</v>
      </c>
      <c r="N811" s="40">
        <f>N676</f>
        <v>0</v>
      </c>
      <c r="Q811" s="22"/>
      <c r="R811" s="22"/>
      <c r="S811" s="22"/>
      <c r="T811" s="22"/>
      <c r="U811" s="22"/>
      <c r="X811" s="498"/>
    </row>
    <row r="812" spans="1:24" x14ac:dyDescent="0.2">
      <c r="B812" s="13"/>
      <c r="C812" s="18"/>
      <c r="D812" s="9"/>
      <c r="E812" s="9"/>
      <c r="H812" s="8"/>
      <c r="I812" s="8"/>
      <c r="J812" s="38"/>
      <c r="K812" s="37"/>
      <c r="L812" s="37"/>
      <c r="M812" s="37"/>
      <c r="N812" s="37"/>
      <c r="Q812" s="22"/>
      <c r="R812" s="22"/>
      <c r="S812" s="22"/>
      <c r="T812" s="22"/>
      <c r="U812" s="22"/>
      <c r="X812" s="498"/>
    </row>
    <row r="813" spans="1:24" x14ac:dyDescent="0.2">
      <c r="A813" s="51"/>
      <c r="B813" s="50" t="str">
        <f>I48</f>
        <v>TOTAL PARTIEL</v>
      </c>
      <c r="C813" s="49"/>
      <c r="D813" s="48"/>
      <c r="E813" s="48"/>
      <c r="F813" s="48"/>
      <c r="G813" s="47"/>
      <c r="H813" s="47"/>
      <c r="I813" s="47"/>
      <c r="J813" s="46"/>
      <c r="K813" s="45">
        <f>K805+K796+K786+K776+K744+K739+K732+K724+K714</f>
        <v>0</v>
      </c>
      <c r="L813" s="45">
        <f>L805+L796+L786+L776+L744+L739+L732+L724+L714</f>
        <v>0</v>
      </c>
      <c r="M813" s="45">
        <f>M805+M796+M786+M776+M744+M739+M732+M724+M714</f>
        <v>0</v>
      </c>
      <c r="N813" s="45">
        <f>N805+N796+N786+N776+N744+N739+N732+N724+N714</f>
        <v>0</v>
      </c>
      <c r="Q813" s="22"/>
      <c r="R813" s="22"/>
      <c r="S813" s="22"/>
      <c r="T813" s="22"/>
      <c r="U813" s="22"/>
      <c r="X813" s="498"/>
    </row>
    <row r="814" spans="1:24" x14ac:dyDescent="0.2">
      <c r="B814" s="13"/>
      <c r="C814" s="18"/>
      <c r="D814" s="9"/>
      <c r="E814" s="9"/>
      <c r="H814" s="8"/>
      <c r="I814" s="8"/>
      <c r="J814" s="38"/>
      <c r="K814" s="37"/>
      <c r="L814" s="37"/>
      <c r="M814" s="37"/>
      <c r="N814" s="37"/>
      <c r="Q814" s="22"/>
      <c r="R814" s="22"/>
      <c r="S814" s="22"/>
      <c r="T814" s="22"/>
      <c r="U814" s="22"/>
      <c r="X814" s="498"/>
    </row>
    <row r="815" spans="1:24" x14ac:dyDescent="0.2">
      <c r="B815" s="44" t="s">
        <v>6</v>
      </c>
      <c r="C815" s="43"/>
      <c r="D815" s="42">
        <f>E50</f>
        <v>7.5</v>
      </c>
      <c r="E815" s="43" t="s">
        <v>4</v>
      </c>
      <c r="F815" s="43"/>
      <c r="G815" s="42"/>
      <c r="H815" s="42"/>
      <c r="I815" s="42"/>
      <c r="J815" s="41"/>
      <c r="K815" s="40">
        <f>K50</f>
        <v>0</v>
      </c>
      <c r="L815" s="40">
        <f>L50</f>
        <v>0</v>
      </c>
      <c r="M815" s="40">
        <f>K815+L815</f>
        <v>0</v>
      </c>
      <c r="N815" s="40">
        <f>N50</f>
        <v>0</v>
      </c>
      <c r="Q815" s="22"/>
      <c r="R815" s="22"/>
      <c r="S815" s="22"/>
      <c r="T815" s="22"/>
      <c r="U815" s="22"/>
      <c r="X815" s="498"/>
    </row>
    <row r="816" spans="1:24" x14ac:dyDescent="0.2">
      <c r="B816" s="39"/>
      <c r="C816" s="9"/>
      <c r="D816" s="8"/>
      <c r="E816" s="9"/>
      <c r="H816" s="8"/>
      <c r="I816" s="8"/>
      <c r="J816" s="38"/>
      <c r="K816" s="37"/>
      <c r="L816" s="37"/>
      <c r="M816" s="37"/>
      <c r="N816" s="37"/>
      <c r="Q816" s="22"/>
      <c r="R816" s="22"/>
      <c r="S816" s="22"/>
      <c r="T816" s="22"/>
      <c r="U816" s="22"/>
      <c r="X816" s="498"/>
    </row>
    <row r="817" spans="1:24" x14ac:dyDescent="0.2">
      <c r="B817" s="44" t="s">
        <v>5</v>
      </c>
      <c r="C817" s="43"/>
      <c r="D817" s="42">
        <f>E52</f>
        <v>5</v>
      </c>
      <c r="E817" s="43" t="s">
        <v>4</v>
      </c>
      <c r="F817" s="43"/>
      <c r="G817" s="42"/>
      <c r="H817" s="42"/>
      <c r="I817" s="42"/>
      <c r="J817" s="41"/>
      <c r="K817" s="40">
        <f>K52</f>
        <v>0</v>
      </c>
      <c r="L817" s="40">
        <f>L52</f>
        <v>0</v>
      </c>
      <c r="M817" s="40">
        <f>K817+L817</f>
        <v>0</v>
      </c>
      <c r="N817" s="40">
        <f>N52</f>
        <v>0</v>
      </c>
      <c r="Q817" s="22"/>
      <c r="R817" s="22"/>
      <c r="S817" s="22"/>
      <c r="T817" s="22"/>
      <c r="U817" s="22"/>
      <c r="X817" s="498"/>
    </row>
    <row r="818" spans="1:24" ht="17" thickBot="1" x14ac:dyDescent="0.25">
      <c r="B818" s="39"/>
      <c r="C818" s="9"/>
      <c r="D818" s="8"/>
      <c r="E818" s="9"/>
      <c r="H818" s="8"/>
      <c r="I818" s="8"/>
      <c r="J818" s="38"/>
      <c r="K818" s="37"/>
      <c r="L818" s="37"/>
      <c r="M818" s="37"/>
      <c r="N818" s="37"/>
      <c r="Q818" s="22"/>
      <c r="R818" s="22"/>
      <c r="S818" s="22"/>
      <c r="T818" s="22"/>
      <c r="U818" s="22"/>
      <c r="X818" s="498"/>
    </row>
    <row r="819" spans="1:24" ht="17" thickBot="1" x14ac:dyDescent="0.25">
      <c r="A819" s="36"/>
      <c r="B819" s="34" t="s">
        <v>3</v>
      </c>
      <c r="C819" s="35"/>
      <c r="D819" s="34"/>
      <c r="E819" s="34"/>
      <c r="F819" s="34"/>
      <c r="G819" s="33"/>
      <c r="H819" s="33"/>
      <c r="I819" s="33"/>
      <c r="J819" s="32"/>
      <c r="K819" s="31">
        <f>K813+K815+K817</f>
        <v>0</v>
      </c>
      <c r="L819" s="31">
        <f>L813+L815+L817</f>
        <v>0</v>
      </c>
      <c r="M819" s="31">
        <f>M813+M815+M817</f>
        <v>0</v>
      </c>
      <c r="N819" s="30">
        <f>N813+N815+N817</f>
        <v>0</v>
      </c>
      <c r="Q819" s="22"/>
      <c r="R819" s="22"/>
      <c r="S819" s="22"/>
      <c r="T819" s="22"/>
      <c r="U819" s="22"/>
      <c r="X819" s="498"/>
    </row>
    <row r="820" spans="1:24" x14ac:dyDescent="0.2">
      <c r="C820" s="18"/>
      <c r="D820" s="9"/>
      <c r="E820" s="9"/>
      <c r="H820" s="26"/>
      <c r="I820" s="26"/>
      <c r="J820" s="25"/>
      <c r="K820" s="29"/>
      <c r="L820" s="29"/>
      <c r="M820" s="28"/>
      <c r="N820" s="19"/>
      <c r="Q820" s="22"/>
      <c r="R820" s="22"/>
      <c r="S820" s="22"/>
      <c r="T820" s="22"/>
      <c r="U820" s="22"/>
      <c r="X820" s="498"/>
    </row>
    <row r="821" spans="1:24" x14ac:dyDescent="0.2">
      <c r="C821" s="18"/>
      <c r="D821" s="9"/>
      <c r="E821" s="9"/>
      <c r="H821" s="26"/>
      <c r="I821" s="26"/>
      <c r="J821" s="25"/>
      <c r="K821" s="29"/>
      <c r="L821" s="29"/>
      <c r="M821" s="28"/>
      <c r="N821" s="19"/>
      <c r="Q821" s="22"/>
      <c r="R821" s="22"/>
      <c r="S821" s="22"/>
      <c r="T821" s="22"/>
      <c r="U821" s="22"/>
      <c r="X821" s="498"/>
    </row>
    <row r="822" spans="1:24" x14ac:dyDescent="0.2">
      <c r="B822" s="13"/>
      <c r="C822" s="18"/>
      <c r="D822" s="9"/>
      <c r="E822" s="9"/>
      <c r="H822" s="26"/>
      <c r="I822" s="26"/>
      <c r="J822" s="25"/>
      <c r="K822" s="15"/>
      <c r="L822" s="15"/>
      <c r="M822" s="24"/>
      <c r="N822" s="24"/>
      <c r="Q822" s="22"/>
      <c r="R822" s="22"/>
      <c r="S822" s="22"/>
      <c r="T822" s="22"/>
      <c r="U822" s="22"/>
      <c r="X822" s="498"/>
    </row>
    <row r="823" spans="1:24" x14ac:dyDescent="0.2">
      <c r="B823" s="13"/>
      <c r="C823" s="18"/>
      <c r="D823" s="9"/>
      <c r="E823" s="9"/>
      <c r="H823" s="26"/>
      <c r="I823" s="26"/>
      <c r="J823" s="25"/>
      <c r="K823" s="15"/>
      <c r="L823" s="15"/>
      <c r="M823" s="24"/>
      <c r="N823" s="24"/>
      <c r="Q823" s="22"/>
      <c r="R823" s="22"/>
      <c r="S823" s="22"/>
      <c r="T823" s="22"/>
      <c r="U823" s="22"/>
      <c r="X823" s="498"/>
    </row>
    <row r="824" spans="1:24" x14ac:dyDescent="0.2">
      <c r="B824" s="13" t="s">
        <v>2</v>
      </c>
      <c r="C824" s="18"/>
      <c r="D824" s="27"/>
      <c r="E824" s="9"/>
      <c r="H824" s="26" t="s">
        <v>1</v>
      </c>
      <c r="I824" s="26"/>
      <c r="J824" s="25"/>
      <c r="K824" s="15"/>
      <c r="L824" s="15"/>
      <c r="M824" s="24"/>
      <c r="N824" s="24"/>
      <c r="Q824" s="22"/>
      <c r="R824" s="22"/>
      <c r="S824" s="22"/>
      <c r="T824" s="22"/>
      <c r="U824" s="22"/>
      <c r="X824" s="498"/>
    </row>
    <row r="825" spans="1:24" x14ac:dyDescent="0.2">
      <c r="B825" s="13"/>
      <c r="C825" s="18"/>
      <c r="D825" s="23"/>
      <c r="E825" s="18"/>
      <c r="H825" s="17"/>
      <c r="I825" s="17"/>
      <c r="J825" s="16"/>
      <c r="K825" s="15"/>
      <c r="L825" s="15"/>
      <c r="M825" s="15"/>
      <c r="N825" s="15"/>
      <c r="Q825" s="22"/>
      <c r="R825" s="22"/>
      <c r="S825" s="22"/>
      <c r="T825" s="22"/>
      <c r="U825" s="22"/>
      <c r="X825" s="498"/>
    </row>
    <row r="826" spans="1:24" x14ac:dyDescent="0.2">
      <c r="A826" s="12" t="s">
        <v>0</v>
      </c>
      <c r="B826" s="21"/>
      <c r="H826" s="17"/>
      <c r="I826" s="17"/>
      <c r="J826" s="16"/>
      <c r="K826" s="15"/>
      <c r="L826" s="15"/>
      <c r="M826" s="14"/>
      <c r="N826" s="14"/>
      <c r="X826" s="498"/>
    </row>
    <row r="827" spans="1:24" x14ac:dyDescent="0.2">
      <c r="B827" s="13"/>
      <c r="H827" s="17"/>
      <c r="I827" s="17"/>
      <c r="J827" s="16"/>
      <c r="K827" s="15"/>
      <c r="L827" s="15"/>
      <c r="M827" s="14"/>
      <c r="N827" s="14"/>
    </row>
    <row r="828" spans="1:24" x14ac:dyDescent="0.2">
      <c r="B828" s="13"/>
      <c r="H828" s="17"/>
      <c r="I828" s="17"/>
      <c r="J828" s="16"/>
      <c r="K828" s="15"/>
      <c r="L828" s="15"/>
      <c r="M828" s="14"/>
      <c r="N828" s="14"/>
    </row>
    <row r="829" spans="1:24" x14ac:dyDescent="0.2">
      <c r="B829" s="13"/>
      <c r="H829" s="17"/>
      <c r="I829" s="17"/>
      <c r="J829" s="16"/>
      <c r="K829" s="15"/>
      <c r="L829" s="15"/>
      <c r="M829" s="14"/>
      <c r="N829" s="14"/>
    </row>
    <row r="830" spans="1:24" x14ac:dyDescent="0.2">
      <c r="B830" s="13"/>
      <c r="H830" s="17"/>
      <c r="I830" s="17"/>
      <c r="J830" s="16"/>
      <c r="K830" s="15"/>
      <c r="L830" s="15"/>
      <c r="M830" s="14"/>
      <c r="N830" s="14"/>
    </row>
    <row r="831" spans="1:24" x14ac:dyDescent="0.2">
      <c r="B831" s="13"/>
      <c r="H831" s="17"/>
      <c r="I831" s="17"/>
      <c r="J831" s="16"/>
      <c r="K831" s="15"/>
      <c r="L831" s="15"/>
      <c r="M831" s="14"/>
      <c r="N831" s="14"/>
    </row>
    <row r="832" spans="1:24" x14ac:dyDescent="0.2">
      <c r="B832" s="13"/>
      <c r="C832" s="18"/>
      <c r="H832" s="17"/>
      <c r="I832" s="17"/>
      <c r="J832" s="16"/>
      <c r="K832" s="15"/>
      <c r="L832" s="15"/>
      <c r="M832" s="14"/>
      <c r="N832" s="14"/>
    </row>
    <row r="833" spans="2:14" x14ac:dyDescent="0.2">
      <c r="B833" s="13"/>
      <c r="C833" s="18"/>
      <c r="H833" s="17"/>
      <c r="I833" s="17"/>
      <c r="J833" s="16"/>
      <c r="K833" s="15"/>
      <c r="L833" s="15"/>
      <c r="M833" s="14"/>
      <c r="N833" s="14"/>
    </row>
    <row r="834" spans="2:14" x14ac:dyDescent="0.2">
      <c r="B834" s="13"/>
      <c r="C834" s="18"/>
      <c r="H834" s="20"/>
      <c r="I834" s="19"/>
      <c r="J834" s="16"/>
      <c r="K834" s="15"/>
      <c r="L834" s="15"/>
      <c r="M834" s="14"/>
      <c r="N834" s="14"/>
    </row>
    <row r="835" spans="2:14" x14ac:dyDescent="0.2">
      <c r="B835" s="13"/>
      <c r="C835" s="18"/>
      <c r="H835" s="17"/>
      <c r="I835" s="17"/>
      <c r="J835" s="16"/>
      <c r="K835" s="15"/>
      <c r="L835" s="15"/>
      <c r="M835" s="14"/>
      <c r="N835" s="14"/>
    </row>
    <row r="836" spans="2:14" x14ac:dyDescent="0.2">
      <c r="B836" s="13"/>
      <c r="C836" s="18"/>
      <c r="H836" s="17"/>
      <c r="I836" s="17"/>
      <c r="J836" s="16"/>
      <c r="K836" s="15"/>
      <c r="L836" s="15"/>
      <c r="M836" s="14"/>
      <c r="N836" s="14"/>
    </row>
    <row r="837" spans="2:14" x14ac:dyDescent="0.2">
      <c r="B837" s="13"/>
      <c r="C837" s="18"/>
      <c r="H837" s="17"/>
      <c r="I837" s="19"/>
      <c r="J837" s="16"/>
      <c r="K837" s="15"/>
      <c r="L837" s="15"/>
      <c r="M837" s="14"/>
      <c r="N837" s="14"/>
    </row>
    <row r="838" spans="2:14" x14ac:dyDescent="0.2">
      <c r="B838" s="13"/>
      <c r="C838" s="18"/>
      <c r="H838" s="17"/>
      <c r="I838" s="17"/>
      <c r="J838" s="16"/>
      <c r="K838" s="15"/>
      <c r="L838" s="15"/>
      <c r="M838" s="14"/>
      <c r="N838" s="14"/>
    </row>
    <row r="839" spans="2:14" x14ac:dyDescent="0.2">
      <c r="B839" s="13"/>
      <c r="C839" s="18"/>
      <c r="H839" s="17"/>
      <c r="I839" s="17"/>
      <c r="J839" s="16"/>
      <c r="K839" s="15"/>
      <c r="L839" s="15"/>
      <c r="M839" s="14"/>
      <c r="N839" s="14"/>
    </row>
    <row r="840" spans="2:14" x14ac:dyDescent="0.2">
      <c r="B840" s="13"/>
      <c r="C840" s="18"/>
      <c r="H840" s="17"/>
      <c r="I840" s="17"/>
      <c r="J840" s="16"/>
      <c r="K840" s="15"/>
      <c r="L840" s="15"/>
      <c r="M840" s="14"/>
      <c r="N840" s="14"/>
    </row>
    <row r="841" spans="2:14" x14ac:dyDescent="0.2">
      <c r="B841" s="13"/>
      <c r="C841" s="18"/>
      <c r="H841" s="17"/>
      <c r="I841" s="17"/>
      <c r="J841" s="16"/>
      <c r="K841" s="15"/>
      <c r="L841" s="15"/>
      <c r="M841" s="14"/>
      <c r="N841" s="14"/>
    </row>
    <row r="842" spans="2:14" x14ac:dyDescent="0.2">
      <c r="B842" s="13"/>
      <c r="C842" s="18"/>
      <c r="H842" s="17"/>
      <c r="I842" s="17"/>
      <c r="J842" s="16"/>
      <c r="K842" s="15"/>
      <c r="L842" s="15"/>
      <c r="M842" s="14"/>
      <c r="N842" s="14"/>
    </row>
    <row r="843" spans="2:14" x14ac:dyDescent="0.2">
      <c r="B843" s="13"/>
      <c r="C843" s="18"/>
      <c r="I843" s="17"/>
      <c r="J843" s="16"/>
      <c r="K843" s="15"/>
      <c r="L843" s="15"/>
      <c r="M843" s="14"/>
      <c r="N843" s="14"/>
    </row>
    <row r="844" spans="2:14" x14ac:dyDescent="0.2">
      <c r="B844" s="13"/>
      <c r="C844" s="18"/>
      <c r="H844" s="17"/>
      <c r="I844" s="17"/>
      <c r="J844" s="16"/>
      <c r="K844" s="15"/>
      <c r="L844" s="15"/>
      <c r="M844" s="14"/>
      <c r="N844" s="14"/>
    </row>
    <row r="845" spans="2:14" x14ac:dyDescent="0.2">
      <c r="B845" s="13"/>
      <c r="C845" s="18"/>
      <c r="H845" s="17"/>
      <c r="I845" s="17"/>
      <c r="J845" s="16"/>
      <c r="K845" s="15"/>
      <c r="L845" s="15"/>
      <c r="M845" s="14"/>
      <c r="N845" s="14"/>
    </row>
    <row r="846" spans="2:14" x14ac:dyDescent="0.2">
      <c r="B846" s="13"/>
      <c r="C846" s="18"/>
      <c r="H846" s="17"/>
      <c r="I846" s="17"/>
      <c r="J846" s="16"/>
      <c r="K846" s="15"/>
      <c r="L846" s="15"/>
      <c r="M846" s="14"/>
      <c r="N846" s="14"/>
    </row>
    <row r="847" spans="2:14" x14ac:dyDescent="0.2">
      <c r="B847" s="13"/>
      <c r="C847" s="18"/>
      <c r="H847" s="17"/>
      <c r="I847" s="17"/>
      <c r="J847" s="16"/>
      <c r="K847" s="15"/>
      <c r="L847" s="15"/>
      <c r="M847" s="14"/>
      <c r="N847" s="14"/>
    </row>
    <row r="848" spans="2:14" x14ac:dyDescent="0.2">
      <c r="B848" s="13"/>
      <c r="C848" s="18"/>
      <c r="H848" s="17"/>
      <c r="I848" s="17"/>
      <c r="J848" s="16"/>
      <c r="K848" s="15"/>
      <c r="L848" s="15"/>
      <c r="M848" s="14"/>
      <c r="N848" s="14"/>
    </row>
    <row r="849" spans="2:14" x14ac:dyDescent="0.2">
      <c r="B849" s="13"/>
      <c r="C849" s="18"/>
      <c r="H849" s="17"/>
      <c r="I849" s="17"/>
      <c r="J849" s="16"/>
      <c r="K849" s="15"/>
      <c r="L849" s="15"/>
      <c r="M849" s="14"/>
      <c r="N849" s="14"/>
    </row>
    <row r="850" spans="2:14" x14ac:dyDescent="0.2">
      <c r="B850" s="13"/>
      <c r="C850" s="18"/>
      <c r="H850" s="17"/>
      <c r="I850" s="17"/>
      <c r="J850" s="16"/>
      <c r="K850" s="15"/>
      <c r="L850" s="15"/>
      <c r="M850" s="14"/>
      <c r="N850" s="14"/>
    </row>
    <row r="851" spans="2:14" x14ac:dyDescent="0.2">
      <c r="B851" s="13"/>
      <c r="C851" s="18"/>
      <c r="H851" s="17"/>
      <c r="I851" s="17"/>
      <c r="J851" s="16"/>
      <c r="K851" s="15"/>
      <c r="L851" s="15"/>
      <c r="M851" s="14"/>
      <c r="N851" s="14"/>
    </row>
    <row r="852" spans="2:14" x14ac:dyDescent="0.2">
      <c r="B852" s="13"/>
      <c r="H852" s="17"/>
      <c r="I852" s="17"/>
      <c r="J852" s="16"/>
      <c r="K852" s="15"/>
      <c r="L852" s="15"/>
      <c r="M852" s="14"/>
      <c r="N852" s="14"/>
    </row>
    <row r="853" spans="2:14" x14ac:dyDescent="0.2">
      <c r="B853" s="13"/>
      <c r="H853" s="17"/>
      <c r="I853" s="17"/>
      <c r="J853" s="16"/>
      <c r="K853" s="15"/>
      <c r="L853" s="15"/>
      <c r="M853" s="14"/>
      <c r="N853" s="14"/>
    </row>
    <row r="854" spans="2:14" x14ac:dyDescent="0.2">
      <c r="B854" s="13"/>
      <c r="H854" s="17"/>
      <c r="I854" s="17"/>
      <c r="J854" s="16"/>
      <c r="K854" s="15"/>
      <c r="L854" s="15"/>
      <c r="M854" s="14"/>
      <c r="N854" s="14"/>
    </row>
    <row r="855" spans="2:14" x14ac:dyDescent="0.2">
      <c r="B855" s="13"/>
      <c r="H855" s="17"/>
      <c r="I855" s="17"/>
      <c r="J855" s="16"/>
      <c r="K855" s="15"/>
      <c r="L855" s="15"/>
      <c r="M855" s="14"/>
      <c r="N855" s="14"/>
    </row>
    <row r="856" spans="2:14" x14ac:dyDescent="0.2">
      <c r="B856" s="13"/>
      <c r="H856" s="17"/>
      <c r="I856" s="17"/>
      <c r="J856" s="16"/>
      <c r="K856" s="15"/>
      <c r="L856" s="15"/>
      <c r="M856" s="14"/>
      <c r="N856" s="14"/>
    </row>
    <row r="857" spans="2:14" x14ac:dyDescent="0.2">
      <c r="B857" s="13"/>
      <c r="H857" s="17"/>
      <c r="I857" s="17"/>
      <c r="J857" s="16"/>
      <c r="K857" s="15"/>
      <c r="L857" s="15"/>
      <c r="M857" s="14"/>
      <c r="N857" s="14"/>
    </row>
    <row r="858" spans="2:14" x14ac:dyDescent="0.2">
      <c r="B858" s="13"/>
      <c r="H858" s="17"/>
      <c r="I858" s="17"/>
      <c r="J858" s="16"/>
      <c r="K858" s="15"/>
      <c r="L858" s="15"/>
      <c r="M858" s="14"/>
      <c r="N858" s="14"/>
    </row>
    <row r="859" spans="2:14" x14ac:dyDescent="0.2">
      <c r="B859" s="13"/>
      <c r="H859" s="17"/>
      <c r="I859" s="17"/>
      <c r="J859" s="16"/>
      <c r="K859" s="15"/>
      <c r="L859" s="15"/>
      <c r="M859" s="14"/>
      <c r="N859" s="14"/>
    </row>
    <row r="860" spans="2:14" x14ac:dyDescent="0.2">
      <c r="B860" s="13"/>
      <c r="H860" s="17"/>
      <c r="I860" s="17"/>
      <c r="J860" s="16"/>
      <c r="K860" s="15"/>
      <c r="L860" s="15"/>
      <c r="M860" s="14"/>
      <c r="N860" s="14"/>
    </row>
    <row r="861" spans="2:14" x14ac:dyDescent="0.2">
      <c r="B861" s="13"/>
      <c r="H861" s="17"/>
      <c r="I861" s="17"/>
      <c r="J861" s="16"/>
      <c r="K861" s="15"/>
      <c r="L861" s="15"/>
      <c r="M861" s="14"/>
      <c r="N861" s="14"/>
    </row>
    <row r="862" spans="2:14" x14ac:dyDescent="0.2">
      <c r="B862" s="13"/>
      <c r="H862" s="17"/>
      <c r="I862" s="17"/>
      <c r="J862" s="16"/>
      <c r="K862" s="15"/>
      <c r="L862" s="15"/>
      <c r="M862" s="14"/>
      <c r="N862" s="14"/>
    </row>
    <row r="863" spans="2:14" x14ac:dyDescent="0.2">
      <c r="B863" s="13"/>
      <c r="H863" s="17"/>
      <c r="I863" s="17"/>
      <c r="J863" s="16"/>
      <c r="K863" s="15"/>
      <c r="L863" s="15"/>
      <c r="M863" s="14"/>
      <c r="N863" s="14"/>
    </row>
    <row r="864" spans="2:14" x14ac:dyDescent="0.2">
      <c r="B864" s="13"/>
      <c r="H864" s="17"/>
      <c r="I864" s="17"/>
      <c r="J864" s="16"/>
      <c r="K864" s="15"/>
      <c r="L864" s="15"/>
      <c r="M864" s="14"/>
      <c r="N864" s="14"/>
    </row>
    <row r="865" spans="2:14" x14ac:dyDescent="0.2">
      <c r="B865" s="13"/>
      <c r="H865" s="17"/>
      <c r="I865" s="17"/>
      <c r="J865" s="16"/>
      <c r="K865" s="15"/>
      <c r="L865" s="15"/>
      <c r="M865" s="14"/>
      <c r="N865" s="14"/>
    </row>
    <row r="866" spans="2:14" x14ac:dyDescent="0.2">
      <c r="B866" s="13"/>
      <c r="H866" s="17"/>
      <c r="I866" s="17"/>
      <c r="J866" s="16"/>
      <c r="K866" s="15"/>
      <c r="L866" s="15"/>
      <c r="M866" s="14"/>
      <c r="N866" s="14"/>
    </row>
    <row r="867" spans="2:14" x14ac:dyDescent="0.2">
      <c r="B867" s="13"/>
      <c r="H867" s="17"/>
      <c r="I867" s="17"/>
      <c r="J867" s="16"/>
      <c r="K867" s="15"/>
      <c r="L867" s="15"/>
      <c r="M867" s="14"/>
      <c r="N867" s="14"/>
    </row>
    <row r="868" spans="2:14" x14ac:dyDescent="0.2">
      <c r="B868" s="13"/>
      <c r="H868" s="17"/>
      <c r="I868" s="17"/>
      <c r="J868" s="16"/>
      <c r="K868" s="15"/>
      <c r="L868" s="15"/>
      <c r="M868" s="14"/>
      <c r="N868" s="14"/>
    </row>
    <row r="869" spans="2:14" x14ac:dyDescent="0.2">
      <c r="B869" s="13"/>
      <c r="H869" s="17"/>
      <c r="I869" s="17"/>
      <c r="J869" s="16"/>
      <c r="K869" s="15"/>
      <c r="L869" s="15"/>
      <c r="M869" s="14"/>
      <c r="N869" s="14"/>
    </row>
    <row r="870" spans="2:14" x14ac:dyDescent="0.2">
      <c r="B870" s="13"/>
      <c r="H870" s="17"/>
      <c r="I870" s="17"/>
      <c r="J870" s="16"/>
      <c r="K870" s="15"/>
      <c r="L870" s="15"/>
      <c r="M870" s="14"/>
      <c r="N870" s="14"/>
    </row>
    <row r="871" spans="2:14" x14ac:dyDescent="0.2">
      <c r="B871" s="13"/>
      <c r="H871" s="17"/>
      <c r="I871" s="17"/>
      <c r="J871" s="16"/>
      <c r="K871" s="15"/>
      <c r="L871" s="15"/>
      <c r="M871" s="14"/>
      <c r="N871" s="14"/>
    </row>
    <row r="872" spans="2:14" x14ac:dyDescent="0.2">
      <c r="B872" s="13"/>
      <c r="H872" s="17"/>
      <c r="I872" s="17"/>
      <c r="J872" s="16"/>
      <c r="K872" s="15"/>
      <c r="L872" s="15"/>
      <c r="M872" s="14"/>
      <c r="N872" s="14"/>
    </row>
    <row r="873" spans="2:14" x14ac:dyDescent="0.2">
      <c r="B873" s="13"/>
      <c r="H873" s="17"/>
      <c r="I873" s="17"/>
      <c r="J873" s="16"/>
      <c r="K873" s="15"/>
      <c r="L873" s="15"/>
      <c r="M873" s="14"/>
      <c r="N873" s="14"/>
    </row>
    <row r="874" spans="2:14" x14ac:dyDescent="0.2">
      <c r="B874" s="13"/>
      <c r="H874" s="17"/>
      <c r="I874" s="17"/>
      <c r="J874" s="16"/>
      <c r="K874" s="15"/>
      <c r="L874" s="15"/>
      <c r="M874" s="14"/>
      <c r="N874" s="14"/>
    </row>
    <row r="875" spans="2:14" x14ac:dyDescent="0.2">
      <c r="B875" s="13"/>
      <c r="H875" s="17"/>
      <c r="I875" s="17"/>
      <c r="J875" s="16"/>
      <c r="K875" s="15"/>
      <c r="L875" s="15"/>
      <c r="M875" s="14"/>
      <c r="N875" s="14"/>
    </row>
    <row r="876" spans="2:14" x14ac:dyDescent="0.2">
      <c r="B876" s="13"/>
      <c r="H876" s="17"/>
      <c r="I876" s="17"/>
      <c r="J876" s="16"/>
      <c r="K876" s="15"/>
      <c r="L876" s="15"/>
      <c r="M876" s="14"/>
      <c r="N876" s="14"/>
    </row>
    <row r="877" spans="2:14" x14ac:dyDescent="0.2">
      <c r="B877" s="13"/>
      <c r="H877" s="17"/>
      <c r="I877" s="17"/>
      <c r="J877" s="16"/>
      <c r="K877" s="15"/>
      <c r="L877" s="15"/>
      <c r="M877" s="14"/>
      <c r="N877" s="14"/>
    </row>
    <row r="878" spans="2:14" x14ac:dyDescent="0.2">
      <c r="B878" s="13"/>
      <c r="H878" s="17"/>
      <c r="I878" s="17"/>
      <c r="J878" s="16"/>
      <c r="K878" s="15"/>
      <c r="L878" s="15"/>
      <c r="M878" s="14"/>
      <c r="N878" s="14"/>
    </row>
    <row r="879" spans="2:14" x14ac:dyDescent="0.2">
      <c r="B879" s="13"/>
      <c r="H879" s="17"/>
      <c r="I879" s="17"/>
      <c r="J879" s="16"/>
      <c r="K879" s="15"/>
      <c r="L879" s="15"/>
      <c r="M879" s="14"/>
      <c r="N879" s="14"/>
    </row>
    <row r="880" spans="2:14" x14ac:dyDescent="0.2">
      <c r="B880" s="13"/>
      <c r="H880" s="17"/>
      <c r="I880" s="17"/>
      <c r="J880" s="16"/>
      <c r="K880" s="15"/>
      <c r="L880" s="15"/>
      <c r="M880" s="14"/>
      <c r="N880" s="14"/>
    </row>
    <row r="881" spans="2:14" x14ac:dyDescent="0.2">
      <c r="B881" s="13"/>
      <c r="H881" s="17"/>
      <c r="I881" s="17"/>
      <c r="J881" s="16"/>
      <c r="K881" s="15"/>
      <c r="L881" s="15"/>
      <c r="M881" s="14"/>
      <c r="N881" s="14"/>
    </row>
    <row r="882" spans="2:14" x14ac:dyDescent="0.2">
      <c r="B882" s="13"/>
      <c r="H882" s="17"/>
      <c r="I882" s="17"/>
      <c r="J882" s="16"/>
      <c r="K882" s="15"/>
      <c r="L882" s="15"/>
      <c r="M882" s="14"/>
      <c r="N882" s="14"/>
    </row>
    <row r="883" spans="2:14" x14ac:dyDescent="0.2">
      <c r="B883" s="13"/>
      <c r="H883" s="17"/>
      <c r="I883" s="17"/>
      <c r="J883" s="16"/>
      <c r="K883" s="15"/>
      <c r="L883" s="15"/>
      <c r="M883" s="14"/>
      <c r="N883" s="14"/>
    </row>
    <row r="884" spans="2:14" x14ac:dyDescent="0.2">
      <c r="B884" s="13"/>
      <c r="H884" s="17"/>
      <c r="I884" s="17"/>
      <c r="J884" s="16"/>
      <c r="K884" s="15"/>
      <c r="L884" s="15"/>
      <c r="M884" s="14"/>
      <c r="N884" s="14"/>
    </row>
    <row r="885" spans="2:14" x14ac:dyDescent="0.2">
      <c r="B885" s="13"/>
      <c r="H885" s="17"/>
      <c r="I885" s="17"/>
      <c r="J885" s="16"/>
      <c r="K885" s="15"/>
      <c r="L885" s="15"/>
      <c r="M885" s="14"/>
      <c r="N885" s="14"/>
    </row>
    <row r="886" spans="2:14" x14ac:dyDescent="0.2">
      <c r="B886" s="13"/>
      <c r="H886" s="17"/>
      <c r="I886" s="17"/>
      <c r="J886" s="16"/>
      <c r="K886" s="15"/>
      <c r="L886" s="15"/>
      <c r="M886" s="14"/>
      <c r="N886" s="14"/>
    </row>
    <row r="887" spans="2:14" x14ac:dyDescent="0.2">
      <c r="B887" s="13"/>
      <c r="H887" s="17"/>
      <c r="I887" s="17"/>
      <c r="J887" s="16"/>
      <c r="K887" s="15"/>
      <c r="L887" s="15"/>
      <c r="M887" s="14"/>
      <c r="N887" s="14"/>
    </row>
    <row r="888" spans="2:14" x14ac:dyDescent="0.2">
      <c r="B888" s="13"/>
      <c r="H888" s="17"/>
      <c r="I888" s="17"/>
      <c r="J888" s="16"/>
      <c r="K888" s="15"/>
      <c r="L888" s="15"/>
      <c r="M888" s="14"/>
      <c r="N888" s="14"/>
    </row>
    <row r="889" spans="2:14" x14ac:dyDescent="0.2">
      <c r="B889" s="13"/>
      <c r="H889" s="17"/>
      <c r="I889" s="17"/>
      <c r="J889" s="16"/>
      <c r="K889" s="15"/>
      <c r="L889" s="15"/>
      <c r="M889" s="14"/>
      <c r="N889" s="14"/>
    </row>
    <row r="890" spans="2:14" x14ac:dyDescent="0.2">
      <c r="B890" s="13"/>
      <c r="H890" s="17"/>
      <c r="I890" s="17"/>
      <c r="J890" s="16"/>
      <c r="K890" s="15"/>
      <c r="L890" s="15"/>
      <c r="M890" s="14"/>
      <c r="N890" s="14"/>
    </row>
    <row r="891" spans="2:14" x14ac:dyDescent="0.2">
      <c r="B891" s="13"/>
      <c r="H891" s="17"/>
      <c r="I891" s="17"/>
      <c r="J891" s="16"/>
      <c r="K891" s="15"/>
      <c r="L891" s="15"/>
      <c r="M891" s="14"/>
      <c r="N891" s="14"/>
    </row>
    <row r="892" spans="2:14" x14ac:dyDescent="0.2">
      <c r="B892" s="13"/>
      <c r="H892" s="17"/>
      <c r="I892" s="17"/>
      <c r="J892" s="16"/>
      <c r="K892" s="15"/>
      <c r="L892" s="15"/>
      <c r="M892" s="14"/>
      <c r="N892" s="14"/>
    </row>
    <row r="893" spans="2:14" x14ac:dyDescent="0.2">
      <c r="B893" s="13"/>
      <c r="H893" s="17"/>
      <c r="I893" s="17"/>
      <c r="J893" s="16"/>
      <c r="K893" s="15"/>
      <c r="L893" s="15"/>
      <c r="M893" s="14"/>
      <c r="N893" s="14"/>
    </row>
    <row r="894" spans="2:14" x14ac:dyDescent="0.2">
      <c r="B894" s="13"/>
      <c r="H894" s="17"/>
      <c r="I894" s="17"/>
      <c r="J894" s="16"/>
      <c r="K894" s="15"/>
      <c r="L894" s="15"/>
      <c r="M894" s="14"/>
      <c r="N894" s="14"/>
    </row>
    <row r="895" spans="2:14" x14ac:dyDescent="0.2">
      <c r="B895" s="13"/>
      <c r="H895" s="17"/>
      <c r="I895" s="17"/>
      <c r="J895" s="16"/>
      <c r="K895" s="15"/>
      <c r="L895" s="15"/>
      <c r="M895" s="14"/>
      <c r="N895" s="14"/>
    </row>
    <row r="896" spans="2:14" x14ac:dyDescent="0.2">
      <c r="B896" s="13"/>
      <c r="H896" s="17"/>
      <c r="I896" s="17"/>
      <c r="J896" s="16"/>
      <c r="K896" s="15"/>
      <c r="L896" s="15"/>
      <c r="M896" s="14"/>
      <c r="N896" s="14"/>
    </row>
    <row r="897" spans="2:14" x14ac:dyDescent="0.2">
      <c r="B897" s="13"/>
      <c r="H897" s="17"/>
      <c r="I897" s="17"/>
      <c r="J897" s="16"/>
      <c r="K897" s="15"/>
      <c r="L897" s="15"/>
      <c r="M897" s="14"/>
      <c r="N897" s="14"/>
    </row>
    <row r="898" spans="2:14" x14ac:dyDescent="0.2">
      <c r="B898" s="13"/>
      <c r="H898" s="17"/>
      <c r="I898" s="17"/>
      <c r="J898" s="16"/>
      <c r="K898" s="15"/>
      <c r="L898" s="15"/>
      <c r="M898" s="14"/>
      <c r="N898" s="14"/>
    </row>
    <row r="899" spans="2:14" x14ac:dyDescent="0.2">
      <c r="B899" s="13"/>
      <c r="H899" s="17"/>
      <c r="I899" s="17"/>
      <c r="J899" s="16"/>
      <c r="K899" s="15"/>
      <c r="L899" s="15"/>
      <c r="M899" s="14"/>
      <c r="N899" s="14"/>
    </row>
    <row r="900" spans="2:14" x14ac:dyDescent="0.2">
      <c r="B900" s="13"/>
      <c r="H900" s="17"/>
      <c r="I900" s="17"/>
      <c r="J900" s="16"/>
      <c r="K900" s="15"/>
      <c r="L900" s="15"/>
      <c r="M900" s="14"/>
      <c r="N900" s="14"/>
    </row>
    <row r="901" spans="2:14" x14ac:dyDescent="0.2">
      <c r="B901" s="13"/>
      <c r="H901" s="17"/>
      <c r="I901" s="17"/>
      <c r="J901" s="16"/>
      <c r="K901" s="15"/>
      <c r="L901" s="15"/>
      <c r="M901" s="14"/>
      <c r="N901" s="14"/>
    </row>
    <row r="902" spans="2:14" x14ac:dyDescent="0.2">
      <c r="B902" s="13"/>
      <c r="H902" s="17"/>
      <c r="I902" s="17"/>
      <c r="J902" s="16"/>
      <c r="K902" s="15"/>
      <c r="L902" s="15"/>
      <c r="M902" s="14"/>
      <c r="N902" s="14"/>
    </row>
    <row r="903" spans="2:14" x14ac:dyDescent="0.2">
      <c r="B903" s="13"/>
      <c r="H903" s="17"/>
      <c r="I903" s="17"/>
      <c r="J903" s="16"/>
      <c r="K903" s="15"/>
      <c r="L903" s="15"/>
      <c r="M903" s="14"/>
      <c r="N903" s="14"/>
    </row>
    <row r="904" spans="2:14" x14ac:dyDescent="0.2">
      <c r="B904" s="13"/>
      <c r="H904" s="17"/>
      <c r="I904" s="17"/>
      <c r="J904" s="16"/>
      <c r="K904" s="15"/>
      <c r="L904" s="15"/>
      <c r="M904" s="14"/>
      <c r="N904" s="14"/>
    </row>
    <row r="905" spans="2:14" x14ac:dyDescent="0.2">
      <c r="B905" s="13"/>
      <c r="H905" s="17"/>
      <c r="I905" s="17"/>
      <c r="J905" s="16"/>
      <c r="K905" s="15"/>
      <c r="L905" s="15"/>
      <c r="M905" s="14"/>
      <c r="N905" s="14"/>
    </row>
    <row r="906" spans="2:14" x14ac:dyDescent="0.2">
      <c r="B906" s="13"/>
      <c r="H906" s="17"/>
      <c r="I906" s="17"/>
      <c r="J906" s="16"/>
      <c r="K906" s="15"/>
      <c r="L906" s="15"/>
      <c r="M906" s="14"/>
      <c r="N906" s="14"/>
    </row>
    <row r="907" spans="2:14" x14ac:dyDescent="0.2">
      <c r="B907" s="13"/>
      <c r="H907" s="17"/>
      <c r="I907" s="17"/>
      <c r="J907" s="16"/>
      <c r="K907" s="15"/>
      <c r="L907" s="15"/>
      <c r="M907" s="14"/>
      <c r="N907" s="14"/>
    </row>
    <row r="908" spans="2:14" x14ac:dyDescent="0.2">
      <c r="B908" s="13"/>
      <c r="H908" s="17"/>
      <c r="I908" s="17"/>
      <c r="J908" s="16"/>
      <c r="K908" s="15"/>
      <c r="L908" s="15"/>
      <c r="M908" s="14"/>
      <c r="N908" s="14"/>
    </row>
    <row r="909" spans="2:14" x14ac:dyDescent="0.2">
      <c r="B909" s="13"/>
      <c r="H909" s="17"/>
      <c r="I909" s="17"/>
      <c r="J909" s="16"/>
      <c r="K909" s="15"/>
      <c r="L909" s="15"/>
      <c r="M909" s="14"/>
      <c r="N909" s="14"/>
    </row>
    <row r="910" spans="2:14" x14ac:dyDescent="0.2">
      <c r="B910" s="13"/>
      <c r="H910" s="17"/>
      <c r="I910" s="17"/>
      <c r="J910" s="16"/>
      <c r="K910" s="15"/>
      <c r="L910" s="15"/>
      <c r="M910" s="14"/>
      <c r="N910" s="14"/>
    </row>
    <row r="911" spans="2:14" x14ac:dyDescent="0.2">
      <c r="B911" s="13"/>
      <c r="H911" s="17"/>
      <c r="I911" s="17"/>
      <c r="J911" s="16"/>
      <c r="K911" s="15"/>
      <c r="L911" s="15"/>
      <c r="M911" s="14"/>
      <c r="N911" s="14"/>
    </row>
    <row r="912" spans="2:14" x14ac:dyDescent="0.2">
      <c r="B912" s="13"/>
      <c r="H912" s="17"/>
      <c r="I912" s="17"/>
      <c r="J912" s="16"/>
      <c r="K912" s="15"/>
      <c r="L912" s="15"/>
      <c r="M912" s="14"/>
      <c r="N912" s="14"/>
    </row>
    <row r="913" spans="2:14" x14ac:dyDescent="0.2">
      <c r="B913" s="13"/>
      <c r="H913" s="17"/>
      <c r="I913" s="17"/>
      <c r="J913" s="16"/>
      <c r="K913" s="15"/>
      <c r="L913" s="15"/>
      <c r="M913" s="14"/>
      <c r="N913" s="14"/>
    </row>
    <row r="914" spans="2:14" x14ac:dyDescent="0.2">
      <c r="B914" s="13"/>
      <c r="H914" s="17"/>
      <c r="I914" s="17"/>
      <c r="J914" s="16"/>
      <c r="K914" s="15"/>
      <c r="L914" s="15"/>
      <c r="M914" s="14"/>
      <c r="N914" s="14"/>
    </row>
    <row r="915" spans="2:14" x14ac:dyDescent="0.2">
      <c r="B915" s="13"/>
      <c r="H915" s="17"/>
      <c r="I915" s="17"/>
      <c r="J915" s="16"/>
      <c r="K915" s="15"/>
      <c r="L915" s="15"/>
      <c r="M915" s="14"/>
      <c r="N915" s="14"/>
    </row>
    <row r="916" spans="2:14" x14ac:dyDescent="0.2">
      <c r="B916" s="13"/>
      <c r="H916" s="17"/>
      <c r="I916" s="17"/>
      <c r="J916" s="16"/>
      <c r="K916" s="15"/>
      <c r="L916" s="15"/>
      <c r="M916" s="14"/>
      <c r="N916" s="14"/>
    </row>
    <row r="917" spans="2:14" x14ac:dyDescent="0.2">
      <c r="B917" s="13"/>
      <c r="H917" s="17"/>
      <c r="I917" s="17"/>
      <c r="J917" s="16"/>
      <c r="K917" s="15"/>
      <c r="L917" s="15"/>
      <c r="M917" s="14"/>
      <c r="N917" s="14"/>
    </row>
    <row r="918" spans="2:14" x14ac:dyDescent="0.2">
      <c r="B918" s="13"/>
      <c r="H918" s="17"/>
      <c r="I918" s="17"/>
      <c r="J918" s="16"/>
      <c r="K918" s="15"/>
      <c r="L918" s="15"/>
      <c r="M918" s="14"/>
      <c r="N918" s="14"/>
    </row>
    <row r="919" spans="2:14" x14ac:dyDescent="0.2">
      <c r="B919" s="13"/>
      <c r="H919" s="17"/>
      <c r="I919" s="17"/>
      <c r="J919" s="16"/>
      <c r="K919" s="15"/>
      <c r="L919" s="15"/>
      <c r="M919" s="14"/>
      <c r="N919" s="14"/>
    </row>
    <row r="920" spans="2:14" x14ac:dyDescent="0.2">
      <c r="B920" s="13"/>
      <c r="H920" s="17"/>
      <c r="I920" s="17"/>
      <c r="J920" s="16"/>
      <c r="K920" s="15"/>
      <c r="L920" s="15"/>
      <c r="M920" s="14"/>
      <c r="N920" s="14"/>
    </row>
    <row r="921" spans="2:14" x14ac:dyDescent="0.2">
      <c r="B921" s="13"/>
      <c r="H921" s="17"/>
      <c r="I921" s="17"/>
      <c r="J921" s="16"/>
      <c r="K921" s="15"/>
      <c r="L921" s="15"/>
      <c r="M921" s="14"/>
      <c r="N921" s="14"/>
    </row>
    <row r="922" spans="2:14" x14ac:dyDescent="0.2">
      <c r="B922" s="13"/>
      <c r="H922" s="17"/>
      <c r="I922" s="17"/>
      <c r="J922" s="16"/>
      <c r="K922" s="15"/>
      <c r="L922" s="15"/>
      <c r="M922" s="14"/>
      <c r="N922" s="14"/>
    </row>
    <row r="923" spans="2:14" x14ac:dyDescent="0.2">
      <c r="B923" s="13"/>
      <c r="H923" s="17"/>
      <c r="I923" s="17"/>
      <c r="J923" s="16"/>
      <c r="K923" s="15"/>
      <c r="L923" s="15"/>
      <c r="M923" s="14"/>
      <c r="N923" s="14"/>
    </row>
    <row r="924" spans="2:14" x14ac:dyDescent="0.2">
      <c r="B924" s="13"/>
      <c r="H924" s="17"/>
      <c r="I924" s="17"/>
      <c r="J924" s="16"/>
      <c r="K924" s="15"/>
      <c r="L924" s="15"/>
      <c r="M924" s="14"/>
      <c r="N924" s="14"/>
    </row>
    <row r="925" spans="2:14" x14ac:dyDescent="0.2">
      <c r="B925" s="13"/>
      <c r="H925" s="17"/>
      <c r="I925" s="17"/>
      <c r="J925" s="16"/>
      <c r="K925" s="15"/>
      <c r="L925" s="15"/>
      <c r="M925" s="14"/>
      <c r="N925" s="14"/>
    </row>
    <row r="926" spans="2:14" x14ac:dyDescent="0.2">
      <c r="B926" s="13"/>
      <c r="H926" s="17"/>
      <c r="I926" s="17"/>
      <c r="J926" s="16"/>
      <c r="K926" s="15"/>
      <c r="L926" s="15"/>
      <c r="M926" s="14"/>
      <c r="N926" s="14"/>
    </row>
    <row r="927" spans="2:14" x14ac:dyDescent="0.2">
      <c r="B927" s="13"/>
      <c r="H927" s="17"/>
      <c r="I927" s="17"/>
      <c r="J927" s="16"/>
      <c r="K927" s="15"/>
      <c r="L927" s="15"/>
      <c r="M927" s="14"/>
      <c r="N927" s="14"/>
    </row>
    <row r="928" spans="2:14" x14ac:dyDescent="0.2">
      <c r="B928" s="13"/>
      <c r="H928" s="17"/>
      <c r="I928" s="17"/>
      <c r="J928" s="16"/>
      <c r="K928" s="15"/>
      <c r="L928" s="15"/>
      <c r="M928" s="14"/>
      <c r="N928" s="14"/>
    </row>
    <row r="929" spans="2:14" x14ac:dyDescent="0.2">
      <c r="B929" s="13"/>
      <c r="H929" s="17"/>
      <c r="I929" s="17"/>
      <c r="J929" s="16"/>
      <c r="K929" s="15"/>
      <c r="L929" s="15"/>
      <c r="M929" s="14"/>
      <c r="N929" s="14"/>
    </row>
    <row r="930" spans="2:14" x14ac:dyDescent="0.2">
      <c r="B930" s="13"/>
      <c r="H930" s="17"/>
      <c r="I930" s="17"/>
      <c r="J930" s="16"/>
      <c r="K930" s="15"/>
      <c r="L930" s="15"/>
      <c r="M930" s="14"/>
      <c r="N930" s="14"/>
    </row>
    <row r="931" spans="2:14" x14ac:dyDescent="0.2">
      <c r="B931" s="13"/>
      <c r="H931" s="17"/>
      <c r="I931" s="17"/>
      <c r="J931" s="16"/>
      <c r="K931" s="15"/>
      <c r="L931" s="15"/>
      <c r="M931" s="14"/>
      <c r="N931" s="14"/>
    </row>
    <row r="932" spans="2:14" x14ac:dyDescent="0.2">
      <c r="B932" s="13"/>
      <c r="H932" s="17"/>
      <c r="I932" s="17"/>
      <c r="J932" s="16"/>
      <c r="K932" s="15"/>
      <c r="L932" s="15"/>
      <c r="M932" s="14"/>
      <c r="N932" s="14"/>
    </row>
    <row r="933" spans="2:14" x14ac:dyDescent="0.2">
      <c r="B933" s="13"/>
      <c r="H933" s="17"/>
      <c r="I933" s="17"/>
      <c r="J933" s="16"/>
      <c r="K933" s="15"/>
      <c r="L933" s="15"/>
      <c r="M933" s="14"/>
      <c r="N933" s="14"/>
    </row>
    <row r="934" spans="2:14" x14ac:dyDescent="0.2">
      <c r="B934" s="13"/>
      <c r="H934" s="17"/>
      <c r="I934" s="17"/>
      <c r="J934" s="16"/>
      <c r="K934" s="15"/>
      <c r="L934" s="15"/>
      <c r="M934" s="14"/>
      <c r="N934" s="14"/>
    </row>
    <row r="935" spans="2:14" x14ac:dyDescent="0.2">
      <c r="B935" s="13"/>
      <c r="H935" s="17"/>
      <c r="I935" s="17"/>
      <c r="J935" s="16"/>
      <c r="K935" s="15"/>
      <c r="L935" s="15"/>
      <c r="M935" s="14"/>
      <c r="N935" s="14"/>
    </row>
    <row r="936" spans="2:14" x14ac:dyDescent="0.2">
      <c r="B936" s="13"/>
      <c r="H936" s="17"/>
      <c r="I936" s="17"/>
      <c r="J936" s="16"/>
      <c r="K936" s="15"/>
      <c r="L936" s="15"/>
      <c r="M936" s="14"/>
      <c r="N936" s="14"/>
    </row>
    <row r="937" spans="2:14" x14ac:dyDescent="0.2">
      <c r="B937" s="13"/>
      <c r="H937" s="17"/>
      <c r="I937" s="17"/>
      <c r="J937" s="16"/>
      <c r="K937" s="15"/>
      <c r="L937" s="15"/>
      <c r="M937" s="14"/>
      <c r="N937" s="14"/>
    </row>
    <row r="938" spans="2:14" x14ac:dyDescent="0.2">
      <c r="B938" s="13"/>
      <c r="H938" s="17"/>
      <c r="I938" s="17"/>
      <c r="J938" s="16"/>
      <c r="K938" s="15"/>
      <c r="L938" s="15"/>
      <c r="M938" s="14"/>
      <c r="N938" s="14"/>
    </row>
    <row r="939" spans="2:14" x14ac:dyDescent="0.2">
      <c r="B939" s="13"/>
      <c r="H939" s="17"/>
      <c r="I939" s="17"/>
      <c r="J939" s="16"/>
      <c r="K939" s="15"/>
      <c r="L939" s="15"/>
      <c r="M939" s="14"/>
      <c r="N939" s="14"/>
    </row>
    <row r="940" spans="2:14" x14ac:dyDescent="0.2">
      <c r="B940" s="13"/>
      <c r="H940" s="17"/>
      <c r="I940" s="17"/>
      <c r="J940" s="16"/>
      <c r="K940" s="15"/>
      <c r="L940" s="15"/>
      <c r="M940" s="14"/>
      <c r="N940" s="14"/>
    </row>
    <row r="941" spans="2:14" x14ac:dyDescent="0.2">
      <c r="B941" s="13"/>
      <c r="H941" s="17"/>
      <c r="I941" s="17"/>
      <c r="J941" s="16"/>
      <c r="K941" s="15"/>
      <c r="L941" s="15"/>
      <c r="M941" s="14"/>
      <c r="N941" s="14"/>
    </row>
    <row r="942" spans="2:14" x14ac:dyDescent="0.2">
      <c r="B942" s="13"/>
      <c r="H942" s="17"/>
      <c r="I942" s="17"/>
      <c r="J942" s="16"/>
      <c r="K942" s="15"/>
      <c r="L942" s="15"/>
      <c r="M942" s="14"/>
      <c r="N942" s="14"/>
    </row>
    <row r="943" spans="2:14" x14ac:dyDescent="0.2">
      <c r="B943" s="13"/>
      <c r="H943" s="17"/>
      <c r="I943" s="17"/>
      <c r="J943" s="16"/>
      <c r="K943" s="15"/>
      <c r="L943" s="15"/>
      <c r="M943" s="14"/>
      <c r="N943" s="14"/>
    </row>
    <row r="944" spans="2:14" x14ac:dyDescent="0.2">
      <c r="B944" s="13"/>
      <c r="H944" s="17"/>
      <c r="I944" s="17"/>
      <c r="J944" s="16"/>
      <c r="K944" s="15"/>
      <c r="L944" s="15"/>
      <c r="M944" s="14"/>
      <c r="N944" s="14"/>
    </row>
    <row r="945" spans="2:14" x14ac:dyDescent="0.2">
      <c r="B945" s="13"/>
      <c r="H945" s="17"/>
      <c r="I945" s="17"/>
      <c r="J945" s="16"/>
      <c r="K945" s="15"/>
      <c r="L945" s="15"/>
      <c r="M945" s="14"/>
      <c r="N945" s="14"/>
    </row>
    <row r="946" spans="2:14" x14ac:dyDescent="0.2">
      <c r="B946" s="13"/>
      <c r="H946" s="17"/>
      <c r="I946" s="17"/>
      <c r="J946" s="16"/>
      <c r="K946" s="15"/>
      <c r="L946" s="15"/>
      <c r="M946" s="14"/>
      <c r="N946" s="14"/>
    </row>
    <row r="947" spans="2:14" x14ac:dyDescent="0.2">
      <c r="B947" s="13"/>
      <c r="H947" s="17"/>
      <c r="I947" s="17"/>
      <c r="J947" s="16"/>
      <c r="K947" s="15"/>
      <c r="L947" s="15"/>
      <c r="M947" s="14"/>
      <c r="N947" s="14"/>
    </row>
    <row r="948" spans="2:14" x14ac:dyDescent="0.2">
      <c r="B948" s="13"/>
      <c r="H948" s="17"/>
      <c r="I948" s="17"/>
      <c r="J948" s="16"/>
      <c r="K948" s="15"/>
      <c r="L948" s="15"/>
      <c r="M948" s="14"/>
      <c r="N948" s="14"/>
    </row>
    <row r="949" spans="2:14" x14ac:dyDescent="0.2">
      <c r="B949" s="13"/>
      <c r="H949" s="17"/>
      <c r="I949" s="17"/>
      <c r="J949" s="16"/>
      <c r="K949" s="15"/>
      <c r="L949" s="15"/>
      <c r="M949" s="14"/>
      <c r="N949" s="14"/>
    </row>
    <row r="950" spans="2:14" x14ac:dyDescent="0.2">
      <c r="B950" s="13"/>
      <c r="H950" s="17"/>
      <c r="I950" s="17"/>
      <c r="J950" s="16"/>
      <c r="K950" s="15"/>
      <c r="L950" s="15"/>
      <c r="M950" s="14"/>
      <c r="N950" s="14"/>
    </row>
    <row r="951" spans="2:14" x14ac:dyDescent="0.2">
      <c r="B951" s="13"/>
      <c r="H951" s="17"/>
      <c r="I951" s="17"/>
      <c r="J951" s="16"/>
      <c r="K951" s="15"/>
      <c r="L951" s="15"/>
      <c r="M951" s="14"/>
      <c r="N951" s="14"/>
    </row>
    <row r="952" spans="2:14" x14ac:dyDescent="0.2">
      <c r="B952" s="13"/>
      <c r="H952" s="17"/>
      <c r="I952" s="17"/>
      <c r="J952" s="16"/>
      <c r="K952" s="15"/>
      <c r="L952" s="15"/>
      <c r="M952" s="14"/>
      <c r="N952" s="14"/>
    </row>
    <row r="953" spans="2:14" x14ac:dyDescent="0.2">
      <c r="B953" s="13"/>
    </row>
    <row r="954" spans="2:14" x14ac:dyDescent="0.2">
      <c r="B954" s="13"/>
    </row>
    <row r="955" spans="2:14" x14ac:dyDescent="0.2">
      <c r="B955" s="13"/>
    </row>
    <row r="956" spans="2:14" x14ac:dyDescent="0.2">
      <c r="B956" s="13"/>
    </row>
    <row r="957" spans="2:14" x14ac:dyDescent="0.2">
      <c r="B957" s="13"/>
    </row>
    <row r="958" spans="2:14" x14ac:dyDescent="0.2">
      <c r="B958" s="13"/>
    </row>
    <row r="959" spans="2:14" x14ac:dyDescent="0.2">
      <c r="B959" s="13"/>
    </row>
    <row r="960" spans="2:14" x14ac:dyDescent="0.2">
      <c r="B960" s="13"/>
    </row>
    <row r="961" spans="2:2" x14ac:dyDescent="0.2">
      <c r="B961" s="13"/>
    </row>
    <row r="962" spans="2:2" x14ac:dyDescent="0.2">
      <c r="B962" s="13"/>
    </row>
    <row r="963" spans="2:2" x14ac:dyDescent="0.2">
      <c r="B963" s="13"/>
    </row>
    <row r="964" spans="2:2" x14ac:dyDescent="0.2">
      <c r="B964" s="13"/>
    </row>
    <row r="965" spans="2:2" x14ac:dyDescent="0.2">
      <c r="B965" s="13"/>
    </row>
    <row r="966" spans="2:2" x14ac:dyDescent="0.2">
      <c r="B966" s="13"/>
    </row>
    <row r="967" spans="2:2" x14ac:dyDescent="0.2">
      <c r="B967" s="13"/>
    </row>
    <row r="968" spans="2:2" x14ac:dyDescent="0.2">
      <c r="B968" s="13"/>
    </row>
    <row r="969" spans="2:2" x14ac:dyDescent="0.2">
      <c r="B969" s="13"/>
    </row>
    <row r="970" spans="2:2" x14ac:dyDescent="0.2">
      <c r="B970" s="13"/>
    </row>
    <row r="971" spans="2:2" x14ac:dyDescent="0.2">
      <c r="B971" s="13"/>
    </row>
    <row r="972" spans="2:2" x14ac:dyDescent="0.2">
      <c r="B972" s="13"/>
    </row>
    <row r="973" spans="2:2" x14ac:dyDescent="0.2">
      <c r="B973" s="13"/>
    </row>
    <row r="974" spans="2:2" x14ac:dyDescent="0.2">
      <c r="B974" s="13"/>
    </row>
    <row r="975" spans="2:2" x14ac:dyDescent="0.2">
      <c r="B975" s="13"/>
    </row>
    <row r="976" spans="2:2" x14ac:dyDescent="0.2">
      <c r="B976" s="13"/>
    </row>
    <row r="977" spans="2:2" x14ac:dyDescent="0.2">
      <c r="B977" s="13"/>
    </row>
    <row r="978" spans="2:2" x14ac:dyDescent="0.2">
      <c r="B978" s="13"/>
    </row>
    <row r="979" spans="2:2" x14ac:dyDescent="0.2">
      <c r="B979" s="13"/>
    </row>
    <row r="980" spans="2:2" x14ac:dyDescent="0.2">
      <c r="B980" s="13"/>
    </row>
    <row r="981" spans="2:2" x14ac:dyDescent="0.2">
      <c r="B981" s="13"/>
    </row>
    <row r="982" spans="2:2" x14ac:dyDescent="0.2">
      <c r="B982" s="13"/>
    </row>
    <row r="983" spans="2:2" x14ac:dyDescent="0.2">
      <c r="B983" s="13"/>
    </row>
    <row r="984" spans="2:2" x14ac:dyDescent="0.2">
      <c r="B984" s="13"/>
    </row>
    <row r="985" spans="2:2" x14ac:dyDescent="0.2">
      <c r="B985" s="13"/>
    </row>
    <row r="986" spans="2:2" x14ac:dyDescent="0.2">
      <c r="B986" s="13"/>
    </row>
    <row r="987" spans="2:2" x14ac:dyDescent="0.2">
      <c r="B987" s="13"/>
    </row>
    <row r="988" spans="2:2" x14ac:dyDescent="0.2">
      <c r="B988" s="13"/>
    </row>
    <row r="989" spans="2:2" x14ac:dyDescent="0.2">
      <c r="B989" s="13"/>
    </row>
    <row r="990" spans="2:2" x14ac:dyDescent="0.2">
      <c r="B990" s="13"/>
    </row>
    <row r="991" spans="2:2" x14ac:dyDescent="0.2">
      <c r="B991" s="13"/>
    </row>
  </sheetData>
  <mergeCells count="17">
    <mergeCell ref="F303:G303"/>
    <mergeCell ref="X466:AC467"/>
    <mergeCell ref="X61:AC61"/>
    <mergeCell ref="X141:AC142"/>
    <mergeCell ref="X146:AC147"/>
    <mergeCell ref="X271:AC272"/>
    <mergeCell ref="X289:AC290"/>
    <mergeCell ref="F317:G317"/>
    <mergeCell ref="F336:G336"/>
    <mergeCell ref="X356:AC360"/>
    <mergeCell ref="X361:AC362"/>
    <mergeCell ref="X364:AC365"/>
    <mergeCell ref="X574:AC575"/>
    <mergeCell ref="X607:AC608"/>
    <mergeCell ref="X664:AC667"/>
    <mergeCell ref="X675:AC677"/>
    <mergeCell ref="X679:AC680"/>
  </mergeCells>
  <hyperlinks>
    <hyperlink ref="B663" r:id="rId1" xr:uid="{84A7116A-36FD-9B40-A839-AD105835016D}"/>
  </hyperlinks>
  <pageMargins left="0.7" right="0.7" top="0.75" bottom="0.75" header="0.3" footer="0.3"/>
  <pageSetup paperSize="9" scale="48" orientation="portrait" horizontalDpi="0" verticalDpi="0"/>
  <rowBreaks count="13" manualBreakCount="13">
    <brk id="58" max="14" man="1"/>
    <brk id="112" max="14" man="1"/>
    <brk id="179" max="14" man="1"/>
    <brk id="245" max="14" man="1"/>
    <brk id="300" max="14" man="1"/>
    <brk id="351" max="14" man="1"/>
    <brk id="371" max="14" man="1"/>
    <brk id="419" max="14" man="1"/>
    <brk id="498" max="14" man="1"/>
    <brk id="567" max="14" man="1"/>
    <brk id="642" max="14" man="1"/>
    <brk id="688" max="14" man="1"/>
    <brk id="764" max="14" man="1"/>
  </rowBreaks>
  <colBreaks count="1" manualBreakCount="1">
    <brk id="15" max="8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9400-A0DB-9846-BB29-454876AC2A4D}">
  <sheetPr>
    <tabColor theme="8"/>
  </sheetPr>
  <dimension ref="A1:AC991"/>
  <sheetViews>
    <sheetView zoomScaleNormal="100" workbookViewId="0">
      <selection activeCell="H706" sqref="H706"/>
    </sheetView>
  </sheetViews>
  <sheetFormatPr baseColWidth="10" defaultRowHeight="16" x14ac:dyDescent="0.2"/>
  <cols>
    <col min="1" max="1" width="6.5" style="12" customWidth="1"/>
    <col min="2" max="2" width="39.1640625" style="9" customWidth="1"/>
    <col min="3" max="3" width="10" style="10" customWidth="1"/>
    <col min="4" max="4" width="6.83203125" style="11" customWidth="1"/>
    <col min="5" max="5" width="4" style="10" customWidth="1"/>
    <col min="6" max="6" width="8.1640625" style="9" customWidth="1"/>
    <col min="7" max="7" width="7.5" style="8" customWidth="1"/>
    <col min="8" max="8" width="12.1640625" style="7" customWidth="1"/>
    <col min="9" max="9" width="28.83203125" style="7" customWidth="1"/>
    <col min="10" max="10" width="0.5" style="6" hidden="1" customWidth="1"/>
    <col min="11" max="11" width="12.1640625" style="5" hidden="1" customWidth="1"/>
    <col min="12" max="12" width="12.33203125" style="5" customWidth="1"/>
    <col min="13" max="14" width="11.6640625" style="4" customWidth="1"/>
    <col min="15" max="15" width="4" style="3" customWidth="1"/>
    <col min="16" max="16" width="4" style="2" customWidth="1"/>
    <col min="17" max="17" width="3.6640625" style="1" customWidth="1"/>
    <col min="18" max="18" width="3.5" style="1" customWidth="1"/>
    <col min="19" max="20" width="4" style="1" customWidth="1"/>
    <col min="21" max="21" width="2.5" style="1" customWidth="1"/>
    <col min="22" max="22" width="8" style="7" customWidth="1"/>
    <col min="23" max="23" width="8" style="164" customWidth="1"/>
    <col min="24" max="24" width="12.33203125" style="524" customWidth="1"/>
    <col min="25" max="25" width="12.33203125" style="499" customWidth="1"/>
    <col min="26" max="26" width="12.33203125" style="9" customWidth="1"/>
    <col min="27" max="27" width="12.33203125" style="5" customWidth="1"/>
    <col min="28" max="28" width="10.83203125" style="5"/>
    <col min="29" max="29" width="15.83203125" style="9" customWidth="1"/>
  </cols>
  <sheetData>
    <row r="1" spans="1:29" x14ac:dyDescent="0.2">
      <c r="B1" s="387"/>
      <c r="C1" s="467"/>
      <c r="D1" s="446"/>
      <c r="E1" s="467"/>
      <c r="F1" s="395"/>
      <c r="G1" s="395"/>
      <c r="H1" s="395"/>
      <c r="I1" s="395"/>
      <c r="J1" s="407"/>
      <c r="K1" s="465"/>
      <c r="L1" s="465"/>
      <c r="M1" s="496"/>
      <c r="O1" s="432"/>
      <c r="Q1" s="372"/>
      <c r="R1" s="372"/>
      <c r="S1" s="372"/>
      <c r="T1" s="372"/>
      <c r="U1" s="372"/>
      <c r="V1" s="383"/>
      <c r="W1" s="497"/>
      <c r="X1" s="498"/>
    </row>
    <row r="2" spans="1:29" x14ac:dyDescent="0.2">
      <c r="B2" s="387"/>
      <c r="C2" s="467"/>
      <c r="D2" s="446"/>
      <c r="E2" s="467"/>
      <c r="F2" s="395"/>
      <c r="G2" s="395"/>
      <c r="H2" s="395"/>
      <c r="I2" s="395"/>
      <c r="J2" s="407"/>
      <c r="K2" s="465"/>
      <c r="L2" s="465"/>
      <c r="M2" s="496"/>
      <c r="O2" s="432"/>
      <c r="Q2" s="372"/>
      <c r="R2" s="372"/>
      <c r="S2" s="372"/>
      <c r="T2" s="372"/>
      <c r="U2" s="372"/>
      <c r="V2" s="383"/>
      <c r="W2" s="497"/>
      <c r="X2" s="498"/>
    </row>
    <row r="3" spans="1:29" x14ac:dyDescent="0.2">
      <c r="B3" s="387"/>
      <c r="C3" s="467"/>
      <c r="D3" s="446"/>
      <c r="E3" s="467"/>
      <c r="F3" s="395"/>
      <c r="G3" s="395"/>
      <c r="H3" s="395"/>
      <c r="I3" s="395"/>
      <c r="J3" s="407"/>
      <c r="K3" s="465"/>
      <c r="L3" s="465"/>
      <c r="M3" s="496"/>
      <c r="O3" s="432"/>
      <c r="Q3" s="372"/>
      <c r="R3" s="372"/>
      <c r="S3" s="372"/>
      <c r="T3" s="372"/>
      <c r="U3" s="372"/>
      <c r="V3" s="383"/>
      <c r="W3" s="497"/>
      <c r="X3" s="498"/>
    </row>
    <row r="4" spans="1:29" x14ac:dyDescent="0.2">
      <c r="B4" s="387"/>
      <c r="C4" s="467"/>
      <c r="D4" s="446"/>
      <c r="E4" s="467"/>
      <c r="F4" s="395"/>
      <c r="G4" s="395"/>
      <c r="H4" s="395"/>
      <c r="I4" s="395"/>
      <c r="J4" s="407"/>
      <c r="K4" s="465"/>
      <c r="L4" s="465"/>
      <c r="M4" s="496"/>
      <c r="N4" s="496"/>
      <c r="O4" s="432"/>
      <c r="Q4" s="372"/>
      <c r="R4" s="372"/>
      <c r="S4" s="372"/>
      <c r="T4" s="372"/>
      <c r="U4" s="372"/>
      <c r="V4" s="383"/>
      <c r="W4" s="497"/>
      <c r="X4" s="498"/>
    </row>
    <row r="5" spans="1:29" x14ac:dyDescent="0.2">
      <c r="B5" s="387"/>
      <c r="C5" s="467"/>
      <c r="D5" s="446"/>
      <c r="E5" s="467"/>
      <c r="F5" s="395"/>
      <c r="G5" s="395"/>
      <c r="H5" s="395"/>
      <c r="I5" s="395"/>
      <c r="J5" s="407"/>
      <c r="K5" s="465"/>
      <c r="L5" s="465"/>
      <c r="M5" s="496"/>
      <c r="N5" s="496"/>
      <c r="O5" s="432"/>
      <c r="Q5" s="372"/>
      <c r="R5" s="372"/>
      <c r="S5" s="372"/>
      <c r="T5" s="372"/>
      <c r="U5" s="372"/>
      <c r="V5" s="383"/>
      <c r="W5" s="497"/>
      <c r="X5" s="498"/>
    </row>
    <row r="6" spans="1:29" x14ac:dyDescent="0.2">
      <c r="A6" s="495"/>
      <c r="B6" s="494"/>
      <c r="C6" s="437"/>
      <c r="D6" s="443"/>
      <c r="E6" s="493"/>
      <c r="F6" s="426"/>
      <c r="G6" s="48"/>
      <c r="H6" s="443" t="s">
        <v>535</v>
      </c>
      <c r="I6" s="492"/>
      <c r="J6" s="491"/>
      <c r="K6" s="490"/>
      <c r="L6" s="490"/>
      <c r="M6" s="489"/>
      <c r="N6" s="489"/>
      <c r="O6" s="380"/>
      <c r="Q6" s="388"/>
      <c r="R6" s="388"/>
      <c r="S6" s="388"/>
      <c r="T6" s="388"/>
      <c r="U6" s="388"/>
      <c r="V6" s="500"/>
      <c r="W6" s="500"/>
      <c r="X6" s="501"/>
      <c r="Y6" s="502"/>
      <c r="Z6" s="24"/>
      <c r="AA6" s="15"/>
      <c r="AB6" s="15"/>
    </row>
    <row r="7" spans="1:29" x14ac:dyDescent="0.2">
      <c r="A7" s="487"/>
      <c r="B7" s="72"/>
      <c r="C7" s="121"/>
      <c r="D7" s="75"/>
      <c r="E7" s="273"/>
      <c r="F7" s="72"/>
      <c r="G7" s="611" t="s">
        <v>626</v>
      </c>
      <c r="H7" s="72"/>
      <c r="I7" s="415"/>
      <c r="J7" s="485"/>
      <c r="K7" s="3"/>
      <c r="L7" s="3"/>
      <c r="M7" s="484"/>
      <c r="N7" s="488"/>
      <c r="P7" s="18"/>
      <c r="Q7" s="121"/>
      <c r="R7" s="121"/>
      <c r="S7" s="121"/>
      <c r="T7" s="121"/>
      <c r="U7" s="121"/>
      <c r="V7" s="415"/>
      <c r="W7" s="415"/>
      <c r="X7" s="498"/>
      <c r="Y7" s="97"/>
      <c r="Z7" s="24"/>
      <c r="AA7" s="15"/>
      <c r="AB7" s="15"/>
    </row>
    <row r="8" spans="1:29" x14ac:dyDescent="0.2">
      <c r="A8" s="487"/>
      <c r="B8" s="486"/>
      <c r="C8" s="121"/>
      <c r="D8" s="75"/>
      <c r="E8" s="273"/>
      <c r="F8" s="72"/>
      <c r="G8" s="97" t="s">
        <v>627</v>
      </c>
      <c r="H8" s="72"/>
      <c r="I8" s="415"/>
      <c r="J8" s="485"/>
      <c r="K8" s="3"/>
      <c r="L8" s="3"/>
      <c r="M8" s="484"/>
      <c r="N8" s="488"/>
      <c r="P8" s="18"/>
      <c r="Q8" s="121"/>
      <c r="R8" s="121"/>
      <c r="S8" s="121"/>
      <c r="T8" s="121"/>
      <c r="U8" s="121"/>
      <c r="V8" s="415"/>
      <c r="W8" s="415"/>
      <c r="X8" s="498"/>
      <c r="Y8" s="164"/>
      <c r="Z8" s="24"/>
      <c r="AA8" s="15"/>
      <c r="AB8" s="15"/>
    </row>
    <row r="9" spans="1:29" x14ac:dyDescent="0.2">
      <c r="A9" s="487"/>
      <c r="B9" s="486"/>
      <c r="C9" s="121"/>
      <c r="D9" s="75"/>
      <c r="E9" s="273"/>
      <c r="F9" s="72"/>
      <c r="G9" s="97"/>
      <c r="H9" s="72"/>
      <c r="I9" s="415"/>
      <c r="J9" s="485"/>
      <c r="K9" s="3"/>
      <c r="L9" s="3"/>
      <c r="M9" s="484"/>
      <c r="N9" s="488"/>
      <c r="P9" s="18"/>
      <c r="Q9" s="121"/>
      <c r="R9" s="121"/>
      <c r="S9" s="121"/>
      <c r="T9" s="121"/>
      <c r="U9" s="121"/>
      <c r="V9" s="415"/>
      <c r="W9" s="415"/>
      <c r="X9" s="498"/>
      <c r="Y9" s="164"/>
      <c r="Z9" s="24"/>
      <c r="AA9" s="15"/>
      <c r="AB9" s="15"/>
    </row>
    <row r="10" spans="1:29" x14ac:dyDescent="0.2">
      <c r="A10" s="487"/>
      <c r="B10" s="486"/>
      <c r="C10" s="121"/>
      <c r="D10" s="75"/>
      <c r="E10" s="273"/>
      <c r="F10" s="72"/>
      <c r="G10" s="97"/>
      <c r="H10" s="72"/>
      <c r="I10" s="415"/>
      <c r="J10" s="485"/>
      <c r="K10" s="3"/>
      <c r="L10" s="3"/>
      <c r="M10" s="484"/>
      <c r="N10" s="464"/>
      <c r="P10" s="18"/>
      <c r="Q10" s="121"/>
      <c r="R10" s="121"/>
      <c r="S10" s="121"/>
      <c r="T10" s="121"/>
      <c r="U10" s="121"/>
      <c r="V10" s="415"/>
      <c r="W10" s="415"/>
      <c r="X10" s="498"/>
      <c r="Y10" s="164"/>
      <c r="Z10" s="24"/>
      <c r="AA10" s="15"/>
      <c r="AB10" s="15"/>
    </row>
    <row r="11" spans="1:29" x14ac:dyDescent="0.2">
      <c r="A11" s="97"/>
      <c r="B11" s="469" t="s">
        <v>73</v>
      </c>
      <c r="C11" s="475"/>
      <c r="D11" s="476"/>
      <c r="E11" s="475"/>
      <c r="F11" s="469"/>
      <c r="G11" s="469"/>
      <c r="H11" s="667" t="s">
        <v>629</v>
      </c>
      <c r="I11" s="470"/>
      <c r="J11" s="473"/>
      <c r="K11" s="468"/>
      <c r="L11" s="468"/>
      <c r="M11" s="85"/>
      <c r="N11" s="464"/>
      <c r="P11" s="18"/>
      <c r="Q11" s="22"/>
      <c r="R11" s="22"/>
      <c r="S11" s="22"/>
      <c r="T11" s="22"/>
      <c r="U11" s="22"/>
      <c r="X11" s="498"/>
      <c r="Y11" s="502"/>
      <c r="Z11" s="24"/>
      <c r="AA11" s="15"/>
      <c r="AB11" s="15"/>
    </row>
    <row r="12" spans="1:29" x14ac:dyDescent="0.2">
      <c r="A12" s="97"/>
      <c r="B12" s="469" t="s">
        <v>534</v>
      </c>
      <c r="C12" s="475"/>
      <c r="D12" s="476"/>
      <c r="E12" s="475"/>
      <c r="F12" s="469"/>
      <c r="G12" s="469"/>
      <c r="H12" s="470" t="s">
        <v>525</v>
      </c>
      <c r="I12" s="470"/>
      <c r="J12" s="473"/>
      <c r="K12" s="468"/>
      <c r="L12" s="468"/>
      <c r="M12" s="85"/>
      <c r="N12" s="464"/>
      <c r="P12" s="18"/>
      <c r="Q12" s="22"/>
      <c r="R12" s="22"/>
      <c r="S12" s="22"/>
      <c r="T12" s="22"/>
      <c r="U12" s="22"/>
      <c r="X12" s="498"/>
      <c r="Y12" s="502"/>
      <c r="Z12" s="24"/>
      <c r="AA12" s="15"/>
      <c r="AB12" s="15"/>
    </row>
    <row r="13" spans="1:29" x14ac:dyDescent="0.2">
      <c r="A13" s="97"/>
      <c r="B13" s="469" t="s">
        <v>72</v>
      </c>
      <c r="C13" s="475"/>
      <c r="D13" s="476"/>
      <c r="E13" s="475"/>
      <c r="F13" s="469"/>
      <c r="G13" s="469"/>
      <c r="H13" s="470" t="s">
        <v>525</v>
      </c>
      <c r="I13" s="470"/>
      <c r="J13" s="473"/>
      <c r="K13" s="468"/>
      <c r="L13" s="468"/>
      <c r="M13" s="85"/>
      <c r="N13" s="464"/>
      <c r="P13" s="18"/>
      <c r="Q13" s="22"/>
      <c r="R13" s="22"/>
      <c r="S13" s="22"/>
      <c r="T13" s="22"/>
      <c r="U13" s="22"/>
      <c r="X13" s="498"/>
      <c r="Y13" s="502"/>
      <c r="Z13" s="24"/>
      <c r="AA13" s="15"/>
      <c r="AB13" s="15"/>
    </row>
    <row r="14" spans="1:29" x14ac:dyDescent="0.2">
      <c r="A14" s="97"/>
      <c r="B14" s="469" t="s">
        <v>533</v>
      </c>
      <c r="C14" s="475"/>
      <c r="D14" s="476"/>
      <c r="E14" s="475"/>
      <c r="F14" s="469"/>
      <c r="G14" s="469"/>
      <c r="H14" s="483" t="s">
        <v>525</v>
      </c>
      <c r="I14" s="470"/>
      <c r="J14" s="473"/>
      <c r="K14" s="468"/>
      <c r="L14" s="468"/>
      <c r="M14" s="85"/>
      <c r="N14" s="464"/>
      <c r="P14" s="18"/>
      <c r="Q14" s="22"/>
      <c r="R14" s="22"/>
      <c r="S14" s="22"/>
      <c r="T14" s="22"/>
      <c r="U14" s="22"/>
      <c r="X14" s="503" t="s">
        <v>536</v>
      </c>
      <c r="Y14" s="504"/>
      <c r="Z14" s="172"/>
      <c r="AA14" s="505"/>
      <c r="AB14" s="505"/>
      <c r="AC14" s="242"/>
    </row>
    <row r="15" spans="1:29" x14ac:dyDescent="0.2">
      <c r="A15" s="97"/>
      <c r="B15" s="469" t="s">
        <v>58</v>
      </c>
      <c r="C15" s="475"/>
      <c r="D15" s="476"/>
      <c r="E15" s="475"/>
      <c r="F15" s="469"/>
      <c r="G15" s="469"/>
      <c r="H15" s="470" t="s">
        <v>525</v>
      </c>
      <c r="I15" s="470"/>
      <c r="J15" s="473"/>
      <c r="K15" s="468"/>
      <c r="L15" s="468"/>
      <c r="M15" s="85"/>
      <c r="N15" s="464"/>
      <c r="P15" s="18"/>
      <c r="Q15" s="22"/>
      <c r="R15" s="22"/>
      <c r="S15" s="22"/>
      <c r="T15" s="22"/>
      <c r="U15" s="22"/>
      <c r="X15" s="498"/>
      <c r="Y15" s="502"/>
      <c r="Z15" s="24"/>
      <c r="AA15" s="15"/>
      <c r="AB15" s="15"/>
    </row>
    <row r="16" spans="1:29" x14ac:dyDescent="0.2">
      <c r="A16" s="97"/>
      <c r="B16" s="469" t="s">
        <v>532</v>
      </c>
      <c r="C16" s="475"/>
      <c r="D16" s="476"/>
      <c r="E16" s="475"/>
      <c r="F16" s="469"/>
      <c r="G16" s="469"/>
      <c r="H16" s="470" t="s">
        <v>525</v>
      </c>
      <c r="I16" s="470"/>
      <c r="J16" s="473"/>
      <c r="K16" s="468"/>
      <c r="L16" s="468"/>
      <c r="M16" s="85"/>
      <c r="N16" s="464"/>
      <c r="P16" s="18"/>
      <c r="Q16" s="22"/>
      <c r="R16" s="22"/>
      <c r="S16" s="22"/>
      <c r="T16" s="22"/>
      <c r="U16" s="22"/>
      <c r="X16" s="498"/>
      <c r="Y16" s="502"/>
      <c r="Z16" s="24"/>
      <c r="AA16" s="15"/>
      <c r="AB16" s="15"/>
    </row>
    <row r="17" spans="1:29" x14ac:dyDescent="0.2">
      <c r="A17" s="97"/>
      <c r="B17" s="469" t="s">
        <v>531</v>
      </c>
      <c r="C17" s="475"/>
      <c r="D17" s="476"/>
      <c r="E17" s="475"/>
      <c r="F17" s="469"/>
      <c r="G17" s="474"/>
      <c r="H17" s="470" t="s">
        <v>525</v>
      </c>
      <c r="I17" s="470"/>
      <c r="J17" s="473"/>
      <c r="K17" s="468"/>
      <c r="L17" s="468"/>
      <c r="M17" s="85"/>
      <c r="N17" s="464"/>
      <c r="P17" s="18"/>
      <c r="Q17" s="22"/>
      <c r="R17" s="22"/>
      <c r="S17" s="22"/>
      <c r="T17" s="22"/>
      <c r="U17" s="22"/>
      <c r="X17" s="506" t="s">
        <v>537</v>
      </c>
      <c r="Y17" s="507"/>
      <c r="Z17" s="508"/>
      <c r="AA17" s="509"/>
      <c r="AB17" s="509"/>
      <c r="AC17" s="510"/>
    </row>
    <row r="18" spans="1:29" x14ac:dyDescent="0.2">
      <c r="A18" s="97"/>
      <c r="B18" s="43" t="s">
        <v>530</v>
      </c>
      <c r="C18" s="70"/>
      <c r="D18" s="69"/>
      <c r="E18" s="70"/>
      <c r="F18" s="43"/>
      <c r="G18" s="482">
        <v>0</v>
      </c>
      <c r="H18" s="477" t="s">
        <v>529</v>
      </c>
      <c r="I18" s="477"/>
      <c r="J18" s="481"/>
      <c r="K18" s="477"/>
      <c r="L18" s="477"/>
      <c r="M18" s="72"/>
      <c r="N18" s="387"/>
      <c r="P18" s="18"/>
      <c r="Q18" s="22"/>
      <c r="R18" s="22"/>
      <c r="S18" s="22"/>
      <c r="T18" s="22"/>
      <c r="U18" s="22"/>
      <c r="X18" s="498"/>
      <c r="Y18" s="502"/>
      <c r="Z18" s="24"/>
      <c r="AA18" s="15"/>
      <c r="AB18" s="15"/>
    </row>
    <row r="19" spans="1:29" x14ac:dyDescent="0.2">
      <c r="A19" s="97"/>
      <c r="B19" s="480" t="s">
        <v>528</v>
      </c>
      <c r="C19" s="70"/>
      <c r="D19" s="69"/>
      <c r="E19" s="70"/>
      <c r="F19" s="43"/>
      <c r="G19" s="479">
        <v>0</v>
      </c>
      <c r="H19" s="42" t="s">
        <v>527</v>
      </c>
      <c r="I19" s="42"/>
      <c r="J19" s="478"/>
      <c r="K19" s="477"/>
      <c r="L19" s="477"/>
      <c r="M19" s="85"/>
      <c r="N19" s="464"/>
      <c r="P19" s="18"/>
      <c r="Q19" s="22"/>
      <c r="R19" s="22"/>
      <c r="S19" s="22"/>
      <c r="T19" s="22"/>
      <c r="U19" s="22"/>
      <c r="X19" s="506" t="s">
        <v>538</v>
      </c>
      <c r="Y19" s="507"/>
      <c r="Z19" s="508"/>
      <c r="AA19" s="509"/>
      <c r="AB19" s="509"/>
      <c r="AC19" s="510"/>
    </row>
    <row r="20" spans="1:29" x14ac:dyDescent="0.2">
      <c r="A20" s="97"/>
      <c r="B20" s="469"/>
      <c r="C20" s="475"/>
      <c r="D20" s="476"/>
      <c r="E20" s="475"/>
      <c r="F20" s="469"/>
      <c r="G20" s="474">
        <f>G19*5</f>
        <v>0</v>
      </c>
      <c r="H20" s="470" t="s">
        <v>130</v>
      </c>
      <c r="I20" s="470"/>
      <c r="J20" s="473"/>
      <c r="K20" s="468"/>
      <c r="L20" s="468"/>
      <c r="M20" s="72"/>
      <c r="N20" s="72"/>
      <c r="P20" s="18"/>
      <c r="Q20" s="22"/>
      <c r="R20" s="22"/>
      <c r="S20" s="22"/>
      <c r="T20" s="22"/>
      <c r="U20" s="15"/>
      <c r="X20" s="506" t="s">
        <v>539</v>
      </c>
      <c r="Y20" s="507"/>
      <c r="Z20" s="508"/>
      <c r="AA20" s="509"/>
      <c r="AB20" s="509"/>
      <c r="AC20" s="510"/>
    </row>
    <row r="21" spans="1:29" x14ac:dyDescent="0.2">
      <c r="A21" s="97"/>
      <c r="B21" s="43" t="s">
        <v>526</v>
      </c>
      <c r="C21" s="70"/>
      <c r="D21" s="69"/>
      <c r="E21" s="70"/>
      <c r="F21" s="43"/>
      <c r="G21" s="43"/>
      <c r="H21" s="42" t="s">
        <v>525</v>
      </c>
      <c r="I21" s="42"/>
      <c r="J21" s="478">
        <v>10</v>
      </c>
      <c r="K21" s="477"/>
      <c r="L21" s="477"/>
      <c r="M21" s="302"/>
      <c r="N21" s="472"/>
      <c r="P21" s="18"/>
      <c r="Q21" s="22"/>
      <c r="R21" s="22"/>
      <c r="S21" s="22"/>
      <c r="T21" s="22"/>
      <c r="U21" s="22"/>
      <c r="X21" s="498"/>
      <c r="Y21" s="502"/>
      <c r="Z21" s="24"/>
      <c r="AA21" s="15"/>
      <c r="AB21" s="15"/>
    </row>
    <row r="22" spans="1:29" x14ac:dyDescent="0.2">
      <c r="A22" s="97"/>
      <c r="B22" s="43" t="s">
        <v>524</v>
      </c>
      <c r="C22" s="475"/>
      <c r="D22" s="476"/>
      <c r="E22" s="475"/>
      <c r="F22" s="469"/>
      <c r="G22" s="474">
        <v>0</v>
      </c>
      <c r="H22" s="470" t="s">
        <v>4</v>
      </c>
      <c r="I22" s="470"/>
      <c r="J22" s="473"/>
      <c r="K22" s="468"/>
      <c r="L22" s="468"/>
      <c r="M22" s="85"/>
      <c r="N22" s="472"/>
      <c r="P22" s="18"/>
      <c r="Q22" s="22"/>
      <c r="R22" s="22"/>
      <c r="S22" s="22"/>
      <c r="T22" s="22"/>
      <c r="U22" s="22"/>
      <c r="X22" s="506" t="s">
        <v>540</v>
      </c>
      <c r="Y22" s="507"/>
      <c r="Z22" s="508"/>
      <c r="AA22" s="509"/>
      <c r="AB22" s="509"/>
      <c r="AC22" s="510"/>
    </row>
    <row r="23" spans="1:29" x14ac:dyDescent="0.2">
      <c r="A23" s="97"/>
      <c r="C23" s="18"/>
      <c r="D23" s="23"/>
      <c r="E23" s="18"/>
      <c r="G23" s="9"/>
      <c r="H23" s="8"/>
      <c r="I23" s="8"/>
      <c r="J23" s="471"/>
      <c r="M23" s="85"/>
      <c r="N23" s="464"/>
      <c r="P23" s="18"/>
      <c r="Q23" s="22"/>
      <c r="R23" s="22"/>
      <c r="S23" s="22"/>
      <c r="T23" s="22"/>
      <c r="U23" s="22"/>
      <c r="X23" s="498"/>
      <c r="Y23" s="502"/>
      <c r="Z23" s="15"/>
      <c r="AA23" s="15"/>
      <c r="AB23" s="15"/>
    </row>
    <row r="24" spans="1:29" x14ac:dyDescent="0.2">
      <c r="A24" s="9"/>
      <c r="B24" s="469" t="s">
        <v>523</v>
      </c>
      <c r="C24" s="469"/>
      <c r="D24" s="469"/>
      <c r="E24" s="469"/>
      <c r="F24" s="469"/>
      <c r="G24" s="469"/>
      <c r="H24" s="470" t="s">
        <v>522</v>
      </c>
      <c r="I24" s="469"/>
      <c r="J24" s="469"/>
      <c r="K24" s="468"/>
      <c r="L24" s="468"/>
      <c r="M24" s="9"/>
      <c r="N24" s="464"/>
      <c r="O24" s="9"/>
      <c r="P24" s="22"/>
      <c r="Q24" s="9"/>
      <c r="R24" s="9"/>
      <c r="S24" s="9"/>
      <c r="T24" s="9"/>
      <c r="U24" s="9"/>
      <c r="V24" s="9"/>
      <c r="W24" s="97"/>
      <c r="X24" s="498"/>
      <c r="Y24" s="502"/>
      <c r="Z24" s="24"/>
      <c r="AA24" s="17"/>
      <c r="AB24" s="15"/>
    </row>
    <row r="25" spans="1:29" x14ac:dyDescent="0.2">
      <c r="A25" s="9"/>
      <c r="C25" s="9"/>
      <c r="D25" s="9"/>
      <c r="E25" s="9"/>
      <c r="G25" s="9"/>
      <c r="H25" s="8"/>
      <c r="I25" s="9"/>
      <c r="J25" s="9"/>
      <c r="M25" s="9"/>
      <c r="N25" s="9"/>
      <c r="O25" s="9"/>
      <c r="P25" s="22"/>
      <c r="Q25" s="9"/>
      <c r="R25" s="9"/>
      <c r="S25" s="9"/>
      <c r="T25" s="9"/>
      <c r="U25" s="9"/>
      <c r="V25" s="9"/>
      <c r="W25" s="97"/>
      <c r="X25" s="498"/>
      <c r="Y25" s="502"/>
      <c r="Z25" s="24"/>
      <c r="AA25" s="17"/>
      <c r="AB25" s="15"/>
    </row>
    <row r="26" spans="1:29" x14ac:dyDescent="0.2">
      <c r="B26" s="395"/>
      <c r="C26" s="467"/>
      <c r="D26" s="446"/>
      <c r="E26" s="467"/>
      <c r="F26" s="395"/>
      <c r="G26" s="395"/>
      <c r="H26" s="446"/>
      <c r="I26" s="164"/>
      <c r="J26" s="466"/>
      <c r="K26" s="465"/>
      <c r="L26" s="465"/>
      <c r="M26" s="464"/>
      <c r="N26" s="464"/>
      <c r="O26" s="380"/>
      <c r="Q26" s="372"/>
      <c r="R26" s="372"/>
      <c r="S26" s="372"/>
      <c r="T26" s="372"/>
      <c r="U26" s="372"/>
      <c r="V26" s="383"/>
      <c r="W26" s="497"/>
      <c r="X26" s="498"/>
      <c r="AA26" s="7"/>
    </row>
    <row r="27" spans="1:29" x14ac:dyDescent="0.2">
      <c r="B27" s="387" t="s">
        <v>521</v>
      </c>
      <c r="C27" s="395"/>
      <c r="D27" s="463"/>
      <c r="E27" s="395"/>
      <c r="F27" s="395"/>
      <c r="G27" s="395"/>
      <c r="H27" s="446"/>
      <c r="I27" s="462"/>
      <c r="J27" s="452"/>
      <c r="K27" s="85"/>
      <c r="L27" s="85"/>
      <c r="M27" s="3"/>
      <c r="N27" s="3"/>
      <c r="O27" s="380"/>
      <c r="Q27" s="372"/>
      <c r="R27" s="372"/>
      <c r="S27" s="372"/>
      <c r="T27" s="372"/>
      <c r="U27" s="372"/>
      <c r="V27" s="383"/>
      <c r="W27" s="497"/>
      <c r="X27" s="498"/>
      <c r="Y27" s="502"/>
      <c r="Z27" s="511"/>
      <c r="AA27" s="512"/>
      <c r="AB27" s="513"/>
    </row>
    <row r="28" spans="1:29" ht="40" x14ac:dyDescent="0.2">
      <c r="A28" s="461"/>
      <c r="B28" s="460"/>
      <c r="C28" s="459"/>
      <c r="D28" s="458"/>
      <c r="E28" s="457"/>
      <c r="F28" s="456"/>
      <c r="G28" s="455"/>
      <c r="H28" s="454"/>
      <c r="I28" s="453"/>
      <c r="J28" s="452"/>
      <c r="K28" s="57" t="s">
        <v>38</v>
      </c>
      <c r="L28" s="56" t="s">
        <v>37</v>
      </c>
      <c r="M28" s="55" t="s">
        <v>36</v>
      </c>
      <c r="N28" s="54" t="s">
        <v>520</v>
      </c>
      <c r="O28" s="380"/>
      <c r="Q28" s="372"/>
      <c r="R28" s="372"/>
      <c r="S28" s="372"/>
      <c r="T28" s="372"/>
      <c r="U28" s="372"/>
      <c r="V28" s="500"/>
      <c r="W28" s="500"/>
      <c r="X28" s="498"/>
      <c r="Z28" s="512"/>
      <c r="AA28" s="512"/>
      <c r="AB28" s="514"/>
    </row>
    <row r="29" spans="1:29" x14ac:dyDescent="0.2">
      <c r="A29" s="51" t="s">
        <v>68</v>
      </c>
      <c r="B29" s="422" t="s">
        <v>519</v>
      </c>
      <c r="C29" s="437"/>
      <c r="D29" s="443"/>
      <c r="E29" s="437"/>
      <c r="F29" s="422"/>
      <c r="G29" s="451"/>
      <c r="H29" s="450"/>
      <c r="I29" s="448"/>
      <c r="J29" s="409"/>
      <c r="K29" s="417">
        <f>K110</f>
        <v>0</v>
      </c>
      <c r="L29" s="417">
        <f>L110</f>
        <v>0</v>
      </c>
      <c r="M29" s="417">
        <f>M110</f>
        <v>0</v>
      </c>
      <c r="N29" s="417">
        <f>N110</f>
        <v>0</v>
      </c>
      <c r="O29" s="380"/>
      <c r="Q29" s="412"/>
      <c r="R29" s="412"/>
      <c r="S29" s="412"/>
      <c r="T29" s="412"/>
      <c r="U29" s="412"/>
      <c r="V29" s="406"/>
      <c r="W29" s="500"/>
      <c r="X29" s="515"/>
      <c r="Z29" s="516"/>
      <c r="AA29" s="517"/>
      <c r="AB29" s="517"/>
    </row>
    <row r="30" spans="1:29" x14ac:dyDescent="0.2">
      <c r="A30" s="107"/>
      <c r="B30" s="387"/>
      <c r="C30" s="388"/>
      <c r="D30" s="389"/>
      <c r="E30" s="388"/>
      <c r="F30" s="387"/>
      <c r="G30" s="445"/>
      <c r="H30" s="409"/>
      <c r="I30" s="413"/>
      <c r="J30" s="407"/>
      <c r="K30" s="406"/>
      <c r="L30" s="406"/>
      <c r="M30" s="406"/>
      <c r="N30" s="406"/>
      <c r="O30" s="380"/>
      <c r="Q30" s="412"/>
      <c r="R30" s="412"/>
      <c r="S30" s="412"/>
      <c r="T30" s="412"/>
      <c r="U30" s="412"/>
      <c r="V30" s="406"/>
      <c r="W30" s="500"/>
      <c r="X30" s="515"/>
      <c r="Z30" s="516"/>
      <c r="AA30" s="517"/>
      <c r="AB30" s="517"/>
    </row>
    <row r="31" spans="1:29" x14ac:dyDescent="0.2">
      <c r="A31" s="51" t="str">
        <f>A113</f>
        <v>II.</v>
      </c>
      <c r="B31" s="422" t="s">
        <v>462</v>
      </c>
      <c r="C31" s="437"/>
      <c r="D31" s="443"/>
      <c r="E31" s="437"/>
      <c r="F31" s="422"/>
      <c r="G31" s="449"/>
      <c r="H31" s="435"/>
      <c r="I31" s="448"/>
      <c r="J31" s="409"/>
      <c r="K31" s="417">
        <f>K295</f>
        <v>0</v>
      </c>
      <c r="L31" s="417">
        <f>L295</f>
        <v>0</v>
      </c>
      <c r="M31" s="417">
        <f>M295</f>
        <v>0</v>
      </c>
      <c r="N31" s="417">
        <f>N295</f>
        <v>0</v>
      </c>
      <c r="O31" s="380"/>
      <c r="Q31" s="412"/>
      <c r="R31" s="412"/>
      <c r="S31" s="412"/>
      <c r="T31" s="412"/>
      <c r="U31" s="412"/>
      <c r="V31" s="406"/>
      <c r="W31" s="500"/>
      <c r="X31" s="515"/>
      <c r="Z31" s="516"/>
      <c r="AA31" s="517"/>
      <c r="AB31" s="517"/>
    </row>
    <row r="32" spans="1:29" x14ac:dyDescent="0.2">
      <c r="A32" s="107"/>
      <c r="B32" s="387"/>
      <c r="C32" s="388"/>
      <c r="D32" s="389"/>
      <c r="E32" s="388"/>
      <c r="F32" s="387"/>
      <c r="G32" s="445"/>
      <c r="H32" s="409"/>
      <c r="I32" s="413"/>
      <c r="J32" s="407"/>
      <c r="K32" s="406"/>
      <c r="L32" s="406"/>
      <c r="M32" s="406"/>
      <c r="N32" s="406"/>
      <c r="O32" s="380"/>
      <c r="Q32" s="412"/>
      <c r="R32" s="412"/>
      <c r="S32" s="412"/>
      <c r="T32" s="412"/>
      <c r="U32" s="412"/>
      <c r="V32" s="406"/>
      <c r="W32" s="500"/>
      <c r="X32" s="515"/>
      <c r="Z32" s="516"/>
      <c r="AA32" s="517"/>
      <c r="AB32" s="517"/>
    </row>
    <row r="33" spans="1:28" x14ac:dyDescent="0.2">
      <c r="A33" s="51" t="s">
        <v>366</v>
      </c>
      <c r="B33" s="422" t="s">
        <v>518</v>
      </c>
      <c r="C33" s="437"/>
      <c r="D33" s="443"/>
      <c r="E33" s="437"/>
      <c r="F33" s="422"/>
      <c r="G33" s="449"/>
      <c r="H33" s="435"/>
      <c r="I33" s="448"/>
      <c r="J33" s="409"/>
      <c r="K33" s="417">
        <f>K349</f>
        <v>0</v>
      </c>
      <c r="L33" s="417">
        <f>L349</f>
        <v>0</v>
      </c>
      <c r="M33" s="417">
        <f>M349</f>
        <v>0</v>
      </c>
      <c r="N33" s="417">
        <f>N349</f>
        <v>0</v>
      </c>
      <c r="O33" s="380"/>
      <c r="Q33" s="412"/>
      <c r="R33" s="412"/>
      <c r="S33" s="412"/>
      <c r="T33" s="412"/>
      <c r="U33" s="412"/>
      <c r="V33" s="406"/>
      <c r="W33" s="500"/>
      <c r="X33" s="515"/>
      <c r="Z33" s="516"/>
      <c r="AA33" s="517"/>
      <c r="AB33" s="517"/>
    </row>
    <row r="34" spans="1:28" x14ac:dyDescent="0.2">
      <c r="A34" s="107"/>
      <c r="B34" s="387"/>
      <c r="C34" s="388"/>
      <c r="D34" s="389"/>
      <c r="E34" s="388"/>
      <c r="F34" s="387"/>
      <c r="G34" s="445"/>
      <c r="H34" s="409"/>
      <c r="I34" s="413"/>
      <c r="J34" s="407"/>
      <c r="K34" s="406"/>
      <c r="L34" s="406"/>
      <c r="M34" s="406"/>
      <c r="N34" s="406"/>
      <c r="O34" s="380"/>
      <c r="Q34" s="412"/>
      <c r="R34" s="412"/>
      <c r="S34" s="412"/>
      <c r="T34" s="412"/>
      <c r="U34" s="412"/>
      <c r="V34" s="406"/>
      <c r="W34" s="500"/>
      <c r="X34" s="515"/>
      <c r="Z34" s="516"/>
      <c r="AA34" s="517"/>
      <c r="AB34" s="517"/>
    </row>
    <row r="35" spans="1:28" x14ac:dyDescent="0.2">
      <c r="A35" s="51" t="str">
        <f>A352</f>
        <v>IV.</v>
      </c>
      <c r="B35" s="422" t="s">
        <v>345</v>
      </c>
      <c r="C35" s="437"/>
      <c r="D35" s="443"/>
      <c r="E35" s="437"/>
      <c r="F35" s="422"/>
      <c r="G35" s="449"/>
      <c r="H35" s="435"/>
      <c r="I35" s="448"/>
      <c r="J35" s="409"/>
      <c r="K35" s="417">
        <f>K369</f>
        <v>0</v>
      </c>
      <c r="L35" s="417">
        <f>L369</f>
        <v>0</v>
      </c>
      <c r="M35" s="417">
        <f>M369</f>
        <v>0</v>
      </c>
      <c r="N35" s="417">
        <f>N369</f>
        <v>0</v>
      </c>
      <c r="O35" s="380"/>
      <c r="Q35" s="412"/>
      <c r="R35" s="412"/>
      <c r="S35" s="412"/>
      <c r="T35" s="412"/>
      <c r="U35" s="412"/>
      <c r="V35" s="406"/>
      <c r="W35" s="500"/>
      <c r="X35" s="515"/>
      <c r="Z35" s="516"/>
      <c r="AA35" s="517"/>
      <c r="AB35" s="517"/>
    </row>
    <row r="36" spans="1:28" x14ac:dyDescent="0.2">
      <c r="A36" s="107"/>
      <c r="B36" s="387"/>
      <c r="C36" s="388"/>
      <c r="D36" s="389"/>
      <c r="E36" s="388"/>
      <c r="F36" s="387"/>
      <c r="G36" s="445"/>
      <c r="H36" s="409"/>
      <c r="I36" s="413"/>
      <c r="J36" s="407"/>
      <c r="K36" s="406"/>
      <c r="L36" s="406"/>
      <c r="M36" s="406"/>
      <c r="N36" s="406"/>
      <c r="O36" s="380"/>
      <c r="Q36" s="412"/>
      <c r="R36" s="412"/>
      <c r="S36" s="412"/>
      <c r="T36" s="412"/>
      <c r="U36" s="412"/>
      <c r="V36" s="406"/>
      <c r="W36" s="500"/>
      <c r="X36" s="515"/>
      <c r="Z36" s="516"/>
      <c r="AA36" s="517"/>
      <c r="AB36" s="517"/>
    </row>
    <row r="37" spans="1:28" x14ac:dyDescent="0.2">
      <c r="A37" s="51" t="str">
        <f>A372</f>
        <v>V.</v>
      </c>
      <c r="B37" s="422" t="s">
        <v>517</v>
      </c>
      <c r="C37" s="437"/>
      <c r="D37" s="443"/>
      <c r="E37" s="437"/>
      <c r="F37" s="422"/>
      <c r="G37" s="80"/>
      <c r="H37" s="80"/>
      <c r="I37" s="448"/>
      <c r="J37" s="409"/>
      <c r="K37" s="417">
        <f>K418</f>
        <v>0</v>
      </c>
      <c r="L37" s="417">
        <f>L418</f>
        <v>0</v>
      </c>
      <c r="M37" s="417">
        <f>M418</f>
        <v>0</v>
      </c>
      <c r="N37" s="417">
        <f>N418</f>
        <v>0</v>
      </c>
      <c r="O37" s="446" t="s">
        <v>514</v>
      </c>
      <c r="Q37" s="72"/>
      <c r="R37" s="9"/>
      <c r="S37" s="9"/>
      <c r="T37" s="412"/>
      <c r="U37" s="412"/>
      <c r="V37" s="406"/>
      <c r="W37" s="500"/>
      <c r="X37" s="515"/>
      <c r="Z37" s="516"/>
      <c r="AA37" s="517"/>
      <c r="AB37" s="517"/>
    </row>
    <row r="38" spans="1:28" x14ac:dyDescent="0.2">
      <c r="A38" s="107"/>
      <c r="B38" s="387"/>
      <c r="C38" s="388"/>
      <c r="D38" s="389"/>
      <c r="E38" s="388"/>
      <c r="F38" s="387"/>
      <c r="G38" s="9"/>
      <c r="H38" s="9"/>
      <c r="I38" s="413"/>
      <c r="J38" s="407"/>
      <c r="K38" s="406"/>
      <c r="L38" s="406"/>
      <c r="M38" s="406"/>
      <c r="N38" s="406"/>
      <c r="O38" s="446"/>
      <c r="Q38" s="72"/>
      <c r="R38" s="9"/>
      <c r="S38" s="9"/>
      <c r="T38" s="412"/>
      <c r="U38" s="412"/>
      <c r="V38" s="406"/>
      <c r="W38" s="500"/>
      <c r="X38" s="515"/>
      <c r="Z38" s="516"/>
      <c r="AA38" s="517"/>
      <c r="AB38" s="517"/>
    </row>
    <row r="39" spans="1:28" x14ac:dyDescent="0.2">
      <c r="A39" s="51" t="str">
        <f>A421</f>
        <v>VI.</v>
      </c>
      <c r="B39" s="422" t="s">
        <v>516</v>
      </c>
      <c r="C39" s="437"/>
      <c r="D39" s="443"/>
      <c r="E39" s="437"/>
      <c r="F39" s="422"/>
      <c r="G39" s="80"/>
      <c r="H39" s="80"/>
      <c r="I39" s="448"/>
      <c r="J39" s="409"/>
      <c r="K39" s="417">
        <f>K497</f>
        <v>0</v>
      </c>
      <c r="L39" s="417">
        <f>L497</f>
        <v>0</v>
      </c>
      <c r="M39" s="417">
        <f>M497</f>
        <v>0</v>
      </c>
      <c r="N39" s="417">
        <f>N497</f>
        <v>0</v>
      </c>
      <c r="O39" s="446" t="s">
        <v>514</v>
      </c>
      <c r="Q39" s="72"/>
      <c r="R39" s="9"/>
      <c r="S39" s="9"/>
      <c r="T39" s="412"/>
      <c r="U39" s="412"/>
      <c r="V39" s="406"/>
      <c r="W39" s="500"/>
      <c r="X39" s="515"/>
      <c r="Z39" s="516"/>
      <c r="AA39" s="517"/>
      <c r="AB39" s="517"/>
    </row>
    <row r="40" spans="1:28" x14ac:dyDescent="0.2">
      <c r="A40" s="107"/>
      <c r="B40" s="387"/>
      <c r="C40" s="388"/>
      <c r="D40" s="389"/>
      <c r="E40" s="388"/>
      <c r="F40" s="387"/>
      <c r="G40" s="9"/>
      <c r="H40" s="9"/>
      <c r="I40" s="413"/>
      <c r="J40" s="407"/>
      <c r="K40" s="406"/>
      <c r="L40" s="406"/>
      <c r="M40" s="406"/>
      <c r="N40" s="406"/>
      <c r="O40" s="446"/>
      <c r="Q40" s="72"/>
      <c r="R40" s="9"/>
      <c r="S40" s="9"/>
      <c r="T40" s="412"/>
      <c r="U40" s="412"/>
      <c r="V40" s="406"/>
      <c r="W40" s="500"/>
      <c r="X40" s="515"/>
      <c r="Z40" s="516"/>
      <c r="AA40" s="517"/>
      <c r="AB40" s="517"/>
    </row>
    <row r="41" spans="1:28" x14ac:dyDescent="0.2">
      <c r="A41" s="51" t="str">
        <f>A500</f>
        <v>VII.</v>
      </c>
      <c r="B41" s="422" t="s">
        <v>228</v>
      </c>
      <c r="C41" s="437"/>
      <c r="D41" s="443"/>
      <c r="E41" s="437"/>
      <c r="F41" s="422"/>
      <c r="G41" s="80"/>
      <c r="H41" s="80"/>
      <c r="I41" s="448"/>
      <c r="J41" s="409"/>
      <c r="K41" s="417">
        <f>K566</f>
        <v>0</v>
      </c>
      <c r="L41" s="417">
        <f>L566</f>
        <v>0</v>
      </c>
      <c r="M41" s="417">
        <f>M566</f>
        <v>0</v>
      </c>
      <c r="N41" s="417">
        <f>N566</f>
        <v>0</v>
      </c>
      <c r="O41" s="446" t="s">
        <v>514</v>
      </c>
      <c r="Q41" s="72"/>
      <c r="R41" s="9"/>
      <c r="S41" s="9"/>
      <c r="T41" s="412"/>
      <c r="U41" s="412"/>
      <c r="V41" s="406"/>
      <c r="W41" s="500"/>
      <c r="X41" s="515"/>
      <c r="Z41" s="516"/>
      <c r="AA41" s="517"/>
      <c r="AB41" s="517"/>
    </row>
    <row r="42" spans="1:28" x14ac:dyDescent="0.2">
      <c r="A42" s="107"/>
      <c r="B42" s="387"/>
      <c r="C42" s="388"/>
      <c r="D42" s="389"/>
      <c r="E42" s="388"/>
      <c r="F42" s="387"/>
      <c r="G42" s="9"/>
      <c r="H42" s="9"/>
      <c r="I42" s="413"/>
      <c r="J42" s="407"/>
      <c r="K42" s="406"/>
      <c r="L42" s="406"/>
      <c r="M42" s="406"/>
      <c r="N42" s="406"/>
      <c r="O42" s="446"/>
      <c r="Q42" s="72"/>
      <c r="R42" s="9"/>
      <c r="S42" s="9"/>
      <c r="T42" s="412"/>
      <c r="U42" s="412"/>
      <c r="V42" s="406"/>
      <c r="W42" s="500"/>
      <c r="X42" s="515"/>
      <c r="Z42" s="516"/>
      <c r="AA42" s="517"/>
      <c r="AB42" s="517"/>
    </row>
    <row r="43" spans="1:28" x14ac:dyDescent="0.2">
      <c r="A43" s="51" t="str">
        <f>A568</f>
        <v>VIII.</v>
      </c>
      <c r="B43" s="422" t="s">
        <v>515</v>
      </c>
      <c r="C43" s="437"/>
      <c r="D43" s="443"/>
      <c r="E43" s="437"/>
      <c r="F43" s="422"/>
      <c r="G43" s="80"/>
      <c r="H43" s="80"/>
      <c r="I43" s="448"/>
      <c r="J43" s="409"/>
      <c r="K43" s="417">
        <f>K641</f>
        <v>0</v>
      </c>
      <c r="L43" s="417">
        <f>L641</f>
        <v>0</v>
      </c>
      <c r="M43" s="417">
        <f>M641</f>
        <v>0</v>
      </c>
      <c r="N43" s="417">
        <f>N641</f>
        <v>0</v>
      </c>
      <c r="O43" s="446" t="s">
        <v>514</v>
      </c>
      <c r="Q43" s="72"/>
      <c r="R43" s="9"/>
      <c r="S43" s="9"/>
      <c r="T43" s="412"/>
      <c r="U43" s="412"/>
      <c r="V43" s="406"/>
      <c r="W43" s="500"/>
      <c r="X43" s="515"/>
      <c r="Z43" s="516"/>
      <c r="AA43" s="517"/>
      <c r="AB43" s="517"/>
    </row>
    <row r="44" spans="1:28" x14ac:dyDescent="0.2">
      <c r="A44" s="107"/>
      <c r="B44" s="387"/>
      <c r="C44" s="388"/>
      <c r="D44" s="389"/>
      <c r="E44" s="388"/>
      <c r="F44" s="387"/>
      <c r="G44" s="9"/>
      <c r="H44" s="9"/>
      <c r="I44" s="413"/>
      <c r="J44" s="407"/>
      <c r="K44" s="406"/>
      <c r="L44" s="406"/>
      <c r="M44" s="406"/>
      <c r="N44" s="406"/>
      <c r="O44" s="446"/>
      <c r="Q44" s="72"/>
      <c r="R44" s="9"/>
      <c r="S44" s="9"/>
      <c r="T44" s="412"/>
      <c r="U44" s="412"/>
      <c r="V44" s="406"/>
      <c r="W44" s="500"/>
      <c r="X44" s="515"/>
      <c r="Z44" s="516"/>
      <c r="AA44" s="517"/>
      <c r="AB44" s="517"/>
    </row>
    <row r="45" spans="1:28" x14ac:dyDescent="0.2">
      <c r="A45" s="51" t="str">
        <f>A644</f>
        <v>IX.</v>
      </c>
      <c r="B45" s="422" t="s">
        <v>105</v>
      </c>
      <c r="C45" s="437"/>
      <c r="D45" s="443"/>
      <c r="E45" s="437"/>
      <c r="F45" s="422"/>
      <c r="G45" s="80"/>
      <c r="H45" s="80"/>
      <c r="I45" s="448"/>
      <c r="J45" s="409"/>
      <c r="K45" s="447">
        <f>K681</f>
        <v>0</v>
      </c>
      <c r="L45" s="447">
        <f>L681</f>
        <v>0</v>
      </c>
      <c r="M45" s="447">
        <f>M681</f>
        <v>0</v>
      </c>
      <c r="N45" s="447">
        <f>N681</f>
        <v>0</v>
      </c>
      <c r="O45" s="446" t="s">
        <v>513</v>
      </c>
      <c r="Q45" s="72"/>
      <c r="R45" s="9"/>
      <c r="S45" s="9"/>
      <c r="T45" s="412"/>
      <c r="U45" s="412"/>
      <c r="V45" s="406"/>
      <c r="W45" s="500"/>
      <c r="X45" s="515"/>
      <c r="Z45" s="516"/>
      <c r="AA45" s="517"/>
      <c r="AB45" s="517"/>
    </row>
    <row r="46" spans="1:28" x14ac:dyDescent="0.2">
      <c r="A46" s="107"/>
      <c r="B46" s="387"/>
      <c r="C46" s="388"/>
      <c r="D46" s="389"/>
      <c r="E46" s="388"/>
      <c r="F46" s="387"/>
      <c r="G46" s="9"/>
      <c r="H46" s="445"/>
      <c r="I46" s="413"/>
      <c r="J46" s="407"/>
      <c r="K46" s="444"/>
      <c r="L46" s="444"/>
      <c r="M46" s="444"/>
      <c r="N46" s="444"/>
      <c r="O46" s="380"/>
      <c r="Q46" s="412"/>
      <c r="R46" s="412"/>
      <c r="S46" s="412"/>
      <c r="T46" s="412"/>
      <c r="U46" s="412"/>
      <c r="V46" s="406"/>
      <c r="W46" s="500"/>
      <c r="X46" s="515"/>
      <c r="Z46" s="516"/>
      <c r="AA46" s="517"/>
      <c r="AB46" s="517"/>
    </row>
    <row r="47" spans="1:28" x14ac:dyDescent="0.2">
      <c r="A47" s="107"/>
      <c r="B47" s="387"/>
      <c r="C47" s="388"/>
      <c r="D47" s="389"/>
      <c r="E47" s="388"/>
      <c r="F47" s="387"/>
      <c r="G47" s="9"/>
      <c r="H47" s="432"/>
      <c r="I47" s="413"/>
      <c r="J47" s="407"/>
      <c r="K47" s="406"/>
      <c r="L47" s="406"/>
      <c r="M47" s="406"/>
      <c r="N47" s="406"/>
      <c r="O47" s="380"/>
      <c r="Q47" s="412"/>
      <c r="R47" s="412"/>
      <c r="S47" s="412"/>
      <c r="T47" s="412"/>
      <c r="U47" s="412"/>
      <c r="V47" s="406"/>
      <c r="W47" s="500"/>
      <c r="X47" s="515"/>
      <c r="Z47" s="516"/>
      <c r="AA47" s="517"/>
      <c r="AB47" s="517"/>
    </row>
    <row r="48" spans="1:28" x14ac:dyDescent="0.2">
      <c r="A48" s="51"/>
      <c r="B48" s="422"/>
      <c r="C48" s="437"/>
      <c r="D48" s="443"/>
      <c r="E48" s="437"/>
      <c r="F48" s="422"/>
      <c r="G48" s="80"/>
      <c r="H48" s="436"/>
      <c r="I48" s="436" t="s">
        <v>512</v>
      </c>
      <c r="J48" s="409"/>
      <c r="K48" s="417">
        <f>SUM(K29:K46)</f>
        <v>0</v>
      </c>
      <c r="L48" s="417">
        <f>SUM(L29:L46)</f>
        <v>0</v>
      </c>
      <c r="M48" s="417">
        <f>SUM(M29:M46)</f>
        <v>0</v>
      </c>
      <c r="N48" s="417">
        <f>SUM(N29:N46)</f>
        <v>0</v>
      </c>
      <c r="O48" s="380"/>
      <c r="Q48" s="412"/>
      <c r="R48" s="412"/>
      <c r="S48" s="412"/>
      <c r="T48" s="412"/>
      <c r="U48" s="412"/>
      <c r="V48" s="406"/>
      <c r="W48" s="500"/>
      <c r="X48" s="515"/>
      <c r="Z48" s="518"/>
      <c r="AA48" s="517"/>
      <c r="AB48" s="517"/>
    </row>
    <row r="49" spans="1:29" x14ac:dyDescent="0.2">
      <c r="A49" s="442"/>
      <c r="B49" s="441"/>
      <c r="C49" s="439"/>
      <c r="D49" s="440"/>
      <c r="E49" s="439"/>
      <c r="F49" s="407"/>
      <c r="G49" s="9"/>
      <c r="H49" s="438"/>
      <c r="I49" s="429"/>
      <c r="J49" s="407"/>
      <c r="K49" s="406"/>
      <c r="L49" s="406"/>
      <c r="M49" s="428"/>
      <c r="N49" s="428"/>
      <c r="O49" s="416"/>
      <c r="Q49" s="379"/>
      <c r="R49" s="379"/>
      <c r="S49" s="379"/>
      <c r="T49" s="379"/>
      <c r="U49" s="379"/>
      <c r="V49" s="428"/>
      <c r="W49" s="414"/>
      <c r="X49" s="515"/>
      <c r="Y49" s="519"/>
      <c r="Z49" s="518"/>
      <c r="AA49" s="520"/>
      <c r="AB49" s="517"/>
    </row>
    <row r="50" spans="1:29" x14ac:dyDescent="0.2">
      <c r="A50" s="51" t="s">
        <v>511</v>
      </c>
      <c r="B50" s="426" t="s">
        <v>510</v>
      </c>
      <c r="C50" s="437"/>
      <c r="D50" s="436"/>
      <c r="E50" s="423">
        <v>7.5</v>
      </c>
      <c r="F50" s="422" t="s">
        <v>4</v>
      </c>
      <c r="G50" s="421"/>
      <c r="H50" s="420"/>
      <c r="I50" s="419"/>
      <c r="J50" s="435"/>
      <c r="K50" s="417">
        <f>K48*E50%</f>
        <v>0</v>
      </c>
      <c r="L50" s="417">
        <f>L48*E50%</f>
        <v>0</v>
      </c>
      <c r="M50" s="417">
        <f>SUM(K50:L50)</f>
        <v>0</v>
      </c>
      <c r="N50" s="417">
        <f>N48*E50%</f>
        <v>0</v>
      </c>
      <c r="O50" s="380"/>
      <c r="Q50" s="427"/>
      <c r="R50" s="427"/>
      <c r="S50" s="427"/>
      <c r="T50" s="412"/>
      <c r="U50" s="412"/>
      <c r="V50" s="406"/>
      <c r="W50" s="500"/>
      <c r="X50" s="515"/>
      <c r="Z50" s="518"/>
      <c r="AA50" s="517"/>
      <c r="AB50" s="517"/>
    </row>
    <row r="51" spans="1:29" x14ac:dyDescent="0.2">
      <c r="A51" s="434"/>
      <c r="B51" s="433"/>
      <c r="C51" s="388"/>
      <c r="D51" s="432"/>
      <c r="E51" s="431"/>
      <c r="F51" s="387"/>
      <c r="G51" s="415"/>
      <c r="H51" s="430"/>
      <c r="I51" s="429"/>
      <c r="J51" s="407"/>
      <c r="K51" s="406"/>
      <c r="L51" s="406"/>
      <c r="M51" s="428"/>
      <c r="N51" s="428"/>
      <c r="O51" s="380"/>
      <c r="Q51" s="427"/>
      <c r="R51" s="427"/>
      <c r="S51" s="427"/>
      <c r="T51" s="412"/>
      <c r="U51" s="412"/>
      <c r="V51" s="406"/>
      <c r="W51" s="500"/>
      <c r="X51" s="515"/>
      <c r="Z51" s="518"/>
      <c r="AA51" s="517"/>
      <c r="AB51" s="517"/>
    </row>
    <row r="52" spans="1:29" x14ac:dyDescent="0.2">
      <c r="A52" s="51" t="s">
        <v>509</v>
      </c>
      <c r="B52" s="426" t="s">
        <v>508</v>
      </c>
      <c r="C52" s="425"/>
      <c r="D52" s="424"/>
      <c r="E52" s="423">
        <v>5</v>
      </c>
      <c r="F52" s="422" t="s">
        <v>4</v>
      </c>
      <c r="G52" s="421"/>
      <c r="H52" s="420"/>
      <c r="I52" s="419"/>
      <c r="J52" s="418"/>
      <c r="K52" s="417">
        <f>K48*E52%</f>
        <v>0</v>
      </c>
      <c r="L52" s="417">
        <f>L48*E52%</f>
        <v>0</v>
      </c>
      <c r="M52" s="417">
        <f>SUM(K52:L52)</f>
        <v>0</v>
      </c>
      <c r="N52" s="417">
        <f>N48*E52%</f>
        <v>0</v>
      </c>
      <c r="O52" s="416"/>
      <c r="Q52" s="379"/>
      <c r="R52" s="379"/>
      <c r="S52" s="379"/>
      <c r="T52" s="379"/>
      <c r="U52" s="379"/>
      <c r="V52" s="428"/>
      <c r="W52" s="414"/>
      <c r="X52" s="515"/>
      <c r="Z52" s="518"/>
      <c r="AA52" s="517"/>
      <c r="AB52" s="517"/>
    </row>
    <row r="53" spans="1:29" x14ac:dyDescent="0.2">
      <c r="A53" s="107"/>
      <c r="B53" s="387"/>
      <c r="C53" s="388"/>
      <c r="D53" s="389"/>
      <c r="E53" s="388"/>
      <c r="F53" s="395"/>
      <c r="G53" s="415"/>
      <c r="H53" s="414"/>
      <c r="I53" s="413"/>
      <c r="J53" s="407"/>
      <c r="K53" s="406"/>
      <c r="L53" s="406"/>
      <c r="M53" s="406"/>
      <c r="N53" s="406"/>
      <c r="O53" s="380"/>
      <c r="Q53" s="412"/>
      <c r="R53" s="412"/>
      <c r="S53" s="412"/>
      <c r="T53" s="412"/>
      <c r="U53" s="412"/>
      <c r="V53" s="406"/>
      <c r="W53" s="500"/>
      <c r="X53" s="515"/>
      <c r="Z53" s="518"/>
      <c r="AA53" s="517"/>
      <c r="AB53" s="517"/>
    </row>
    <row r="54" spans="1:29" ht="17" thickBot="1" x14ac:dyDescent="0.25">
      <c r="A54" s="411"/>
      <c r="B54" s="410"/>
      <c r="C54" s="388"/>
      <c r="D54" s="389"/>
      <c r="E54" s="389"/>
      <c r="F54" s="387"/>
      <c r="G54" s="386"/>
      <c r="H54" s="409"/>
      <c r="I54" s="408"/>
      <c r="J54" s="407"/>
      <c r="K54" s="406"/>
      <c r="L54" s="406"/>
      <c r="M54" s="406"/>
      <c r="N54" s="406"/>
      <c r="O54" s="380"/>
      <c r="Q54" s="395"/>
      <c r="R54" s="395"/>
      <c r="S54" s="395"/>
      <c r="T54" s="412"/>
      <c r="U54" s="412"/>
      <c r="V54" s="406"/>
      <c r="W54" s="500"/>
      <c r="X54" s="515"/>
      <c r="Z54" s="518"/>
      <c r="AA54" s="517"/>
      <c r="AB54" s="517"/>
    </row>
    <row r="55" spans="1:29" ht="17" thickBot="1" x14ac:dyDescent="0.25">
      <c r="A55" s="405"/>
      <c r="B55" s="404"/>
      <c r="C55" s="403"/>
      <c r="D55" s="402"/>
      <c r="E55" s="402"/>
      <c r="F55" s="401"/>
      <c r="G55" s="400"/>
      <c r="H55" s="399"/>
      <c r="I55" s="399" t="s">
        <v>507</v>
      </c>
      <c r="J55" s="398"/>
      <c r="K55" s="396">
        <f>K48+K50+K52</f>
        <v>0</v>
      </c>
      <c r="L55" s="396">
        <f>L48+L50+L52</f>
        <v>0</v>
      </c>
      <c r="M55" s="397">
        <f>M48+M50+M52</f>
        <v>0</v>
      </c>
      <c r="N55" s="396">
        <f>N48+N50+N52</f>
        <v>0</v>
      </c>
      <c r="O55" s="380"/>
      <c r="Q55" s="395"/>
      <c r="R55" s="395"/>
      <c r="S55" s="395"/>
      <c r="T55" s="412"/>
      <c r="U55" s="412"/>
      <c r="V55" s="406"/>
      <c r="W55" s="500"/>
      <c r="X55" s="515"/>
      <c r="Y55" s="521"/>
      <c r="Z55" s="517"/>
      <c r="AA55" s="517"/>
      <c r="AB55" s="517"/>
    </row>
    <row r="56" spans="1:29" x14ac:dyDescent="0.2">
      <c r="A56" s="394"/>
      <c r="B56" s="393"/>
      <c r="C56" s="388"/>
      <c r="D56" s="389"/>
      <c r="E56" s="388"/>
      <c r="F56" s="387"/>
      <c r="G56" s="386"/>
      <c r="H56" s="392"/>
      <c r="I56" s="391"/>
      <c r="J56" s="72"/>
      <c r="K56" s="85"/>
      <c r="L56" s="85"/>
      <c r="M56" s="72"/>
      <c r="N56" s="72"/>
      <c r="O56" s="380"/>
      <c r="Q56" s="379"/>
      <c r="R56" s="379"/>
      <c r="S56" s="379"/>
      <c r="T56" s="379"/>
      <c r="U56" s="412"/>
      <c r="V56" s="406"/>
      <c r="W56" s="500"/>
      <c r="X56" s="498"/>
      <c r="Y56" s="521"/>
      <c r="Z56" s="522"/>
      <c r="AA56" s="517"/>
      <c r="AB56" s="517"/>
    </row>
    <row r="57" spans="1:29" x14ac:dyDescent="0.2">
      <c r="A57" s="390" t="s">
        <v>506</v>
      </c>
      <c r="B57" s="387"/>
      <c r="C57" s="388"/>
      <c r="D57" s="389"/>
      <c r="E57" s="388"/>
      <c r="F57" s="387"/>
      <c r="G57" s="386"/>
      <c r="H57" s="72"/>
      <c r="I57" s="385"/>
      <c r="J57" s="72"/>
      <c r="K57" s="85"/>
      <c r="L57" s="85"/>
      <c r="M57" s="384"/>
      <c r="N57" s="384"/>
      <c r="O57" s="380"/>
      <c r="Q57" s="379"/>
      <c r="R57" s="379"/>
      <c r="S57" s="379"/>
      <c r="T57" s="379"/>
      <c r="U57" s="412"/>
      <c r="V57" s="406"/>
      <c r="W57" s="500"/>
      <c r="X57" s="498"/>
      <c r="Z57" s="523"/>
      <c r="AA57" s="517"/>
      <c r="AB57" s="514"/>
    </row>
    <row r="58" spans="1:29" ht="17" thickBot="1" x14ac:dyDescent="0.25">
      <c r="A58" s="390"/>
      <c r="B58" s="387"/>
      <c r="C58" s="388"/>
      <c r="D58" s="389"/>
      <c r="E58" s="388"/>
      <c r="F58" s="387"/>
      <c r="G58" s="386"/>
      <c r="H58" s="72"/>
      <c r="I58" s="385"/>
      <c r="J58" s="72"/>
      <c r="K58" s="85"/>
      <c r="L58" s="85"/>
      <c r="M58" s="384"/>
      <c r="N58" s="384"/>
      <c r="O58" s="380"/>
      <c r="Q58" s="379"/>
      <c r="R58" s="379"/>
      <c r="S58" s="379"/>
      <c r="T58" s="379"/>
      <c r="U58" s="412"/>
      <c r="V58" s="406"/>
      <c r="W58" s="500"/>
      <c r="X58" s="498"/>
      <c r="Z58" s="523"/>
      <c r="AA58" s="517"/>
      <c r="AB58" s="514"/>
    </row>
    <row r="59" spans="1:29" ht="17" thickBot="1" x14ac:dyDescent="0.25">
      <c r="B59" s="72"/>
      <c r="C59" s="72"/>
      <c r="D59" s="72"/>
      <c r="E59" s="72"/>
      <c r="F59" s="72"/>
      <c r="G59" s="72"/>
      <c r="H59" s="72"/>
      <c r="I59" s="383"/>
      <c r="J59" s="382"/>
      <c r="K59" s="85"/>
      <c r="L59" s="85"/>
      <c r="M59" s="381"/>
      <c r="N59" s="381"/>
      <c r="O59" s="380"/>
      <c r="Q59" s="379"/>
      <c r="R59" s="379"/>
      <c r="S59" s="379"/>
      <c r="T59" s="379"/>
      <c r="U59" s="412"/>
      <c r="V59" s="406"/>
      <c r="W59" s="500"/>
      <c r="X59" s="498"/>
      <c r="Z59" s="523"/>
      <c r="AA59" s="517"/>
      <c r="AB59" s="514"/>
    </row>
    <row r="60" spans="1:29" ht="17" thickTop="1" x14ac:dyDescent="0.2">
      <c r="A60" s="378"/>
      <c r="B60" s="377"/>
      <c r="C60" s="377"/>
      <c r="D60" s="377"/>
      <c r="E60" s="377"/>
      <c r="F60" s="377"/>
      <c r="G60" s="377"/>
      <c r="H60" s="377"/>
      <c r="I60" s="376"/>
      <c r="J60" s="375"/>
      <c r="K60" s="374"/>
      <c r="L60" s="374"/>
      <c r="M60" s="373"/>
      <c r="N60" s="373"/>
      <c r="O60" s="358"/>
      <c r="Q60" s="372"/>
      <c r="R60" s="372"/>
      <c r="S60" s="372"/>
      <c r="T60" s="372"/>
      <c r="U60" s="372"/>
      <c r="V60" s="383"/>
      <c r="W60" s="497"/>
      <c r="Z60" s="7"/>
      <c r="AA60" s="7"/>
    </row>
    <row r="61" spans="1:29" ht="40" x14ac:dyDescent="0.2">
      <c r="A61" s="107" t="s">
        <v>68</v>
      </c>
      <c r="B61" s="72" t="s">
        <v>505</v>
      </c>
      <c r="C61" s="121"/>
      <c r="D61" s="75"/>
      <c r="E61" s="121"/>
      <c r="F61" s="72"/>
      <c r="G61" s="203"/>
      <c r="H61" s="187"/>
      <c r="I61" s="187"/>
      <c r="J61" s="284"/>
      <c r="K61" s="371" t="s">
        <v>38</v>
      </c>
      <c r="L61" s="370" t="s">
        <v>37</v>
      </c>
      <c r="M61" s="55" t="s">
        <v>36</v>
      </c>
      <c r="N61" s="369" t="s">
        <v>520</v>
      </c>
      <c r="Q61" s="101"/>
      <c r="R61" s="101"/>
      <c r="S61" s="101"/>
      <c r="T61" s="101"/>
      <c r="U61" s="101"/>
      <c r="V61" s="415"/>
      <c r="W61" s="415"/>
      <c r="X61" s="644" t="s">
        <v>541</v>
      </c>
      <c r="Y61" s="645"/>
      <c r="Z61" s="645"/>
      <c r="AA61" s="645"/>
      <c r="AB61" s="645"/>
      <c r="AC61" s="645"/>
    </row>
    <row r="62" spans="1:29" x14ac:dyDescent="0.2">
      <c r="A62" s="107"/>
      <c r="B62" s="106" t="s">
        <v>504</v>
      </c>
      <c r="C62" s="49"/>
      <c r="D62" s="82"/>
      <c r="E62" s="49"/>
      <c r="F62" s="48"/>
      <c r="G62" s="47"/>
      <c r="H62" s="105"/>
      <c r="I62" s="105" t="s">
        <v>79</v>
      </c>
      <c r="J62" s="104"/>
      <c r="K62" s="149">
        <f>SUM(K63:K70)</f>
        <v>0</v>
      </c>
      <c r="L62" s="149">
        <f>SUM(L63:L70)</f>
        <v>0</v>
      </c>
      <c r="M62" s="368">
        <f>SUM(M63:M70)</f>
        <v>0</v>
      </c>
      <c r="N62" s="368">
        <f>SUM(N63:N70)</f>
        <v>0</v>
      </c>
      <c r="O62" s="110"/>
      <c r="Q62" s="101"/>
      <c r="R62" s="101"/>
      <c r="S62" s="101"/>
      <c r="T62" s="101"/>
      <c r="U62" s="101"/>
      <c r="V62" s="187"/>
      <c r="W62" s="415"/>
      <c r="X62" s="498"/>
    </row>
    <row r="63" spans="1:29" x14ac:dyDescent="0.2">
      <c r="A63" s="12">
        <v>1100</v>
      </c>
      <c r="B63" s="9" t="s">
        <v>503</v>
      </c>
      <c r="C63" s="18"/>
      <c r="D63" s="9"/>
      <c r="E63" s="18"/>
      <c r="H63" s="39" t="s">
        <v>499</v>
      </c>
      <c r="I63" s="5"/>
      <c r="J63" s="96"/>
      <c r="K63" s="95"/>
      <c r="L63" s="95"/>
      <c r="M63" s="92">
        <f t="shared" ref="M63:M69" si="0">K63+L63</f>
        <v>0</v>
      </c>
      <c r="N63" s="95"/>
      <c r="X63" s="506" t="s">
        <v>542</v>
      </c>
      <c r="Y63" s="525"/>
      <c r="Z63" s="510"/>
      <c r="AA63" s="190"/>
      <c r="AB63" s="190"/>
      <c r="AC63" s="510"/>
    </row>
    <row r="64" spans="1:29" x14ac:dyDescent="0.2">
      <c r="A64" s="12">
        <f t="shared" ref="A64:A69" si="1">A63+1</f>
        <v>1101</v>
      </c>
      <c r="B64" s="9" t="s">
        <v>502</v>
      </c>
      <c r="C64" s="18"/>
      <c r="D64" s="23"/>
      <c r="E64" s="18"/>
      <c r="H64" s="5" t="s">
        <v>501</v>
      </c>
      <c r="I64" s="5"/>
      <c r="J64" s="96"/>
      <c r="K64" s="95"/>
      <c r="L64" s="95"/>
      <c r="M64" s="92">
        <f t="shared" si="0"/>
        <v>0</v>
      </c>
      <c r="N64" s="95"/>
      <c r="X64" s="503" t="s">
        <v>543</v>
      </c>
      <c r="Y64" s="526"/>
      <c r="Z64" s="242"/>
      <c r="AA64" s="527"/>
      <c r="AB64" s="527"/>
      <c r="AC64" s="242"/>
    </row>
    <row r="65" spans="1:26" x14ac:dyDescent="0.2">
      <c r="A65" s="12">
        <f t="shared" si="1"/>
        <v>1102</v>
      </c>
      <c r="B65" s="9" t="s">
        <v>500</v>
      </c>
      <c r="C65" s="18"/>
      <c r="D65" s="39"/>
      <c r="E65" s="18"/>
      <c r="H65" s="39" t="s">
        <v>499</v>
      </c>
      <c r="I65" s="5"/>
      <c r="J65" s="96"/>
      <c r="K65" s="95"/>
      <c r="L65" s="95"/>
      <c r="M65" s="92">
        <f t="shared" si="0"/>
        <v>0</v>
      </c>
      <c r="N65" s="95"/>
      <c r="X65" s="498"/>
    </row>
    <row r="66" spans="1:26" x14ac:dyDescent="0.2">
      <c r="A66" s="12">
        <f t="shared" si="1"/>
        <v>1103</v>
      </c>
      <c r="B66" s="9" t="s">
        <v>498</v>
      </c>
      <c r="C66" s="18"/>
      <c r="D66" s="171"/>
      <c r="E66" s="18"/>
      <c r="H66" s="171" t="s">
        <v>497</v>
      </c>
      <c r="I66" s="5"/>
      <c r="J66" s="96"/>
      <c r="K66" s="95"/>
      <c r="L66" s="95"/>
      <c r="M66" s="92">
        <f t="shared" si="0"/>
        <v>0</v>
      </c>
      <c r="N66" s="95"/>
      <c r="X66" s="498"/>
    </row>
    <row r="67" spans="1:26" x14ac:dyDescent="0.2">
      <c r="A67" s="12">
        <f t="shared" si="1"/>
        <v>1104</v>
      </c>
      <c r="B67" s="9" t="s">
        <v>496</v>
      </c>
      <c r="C67" s="18"/>
      <c r="D67" s="5"/>
      <c r="E67" s="18"/>
      <c r="H67" s="9"/>
      <c r="I67" s="5"/>
      <c r="J67" s="96"/>
      <c r="K67" s="95"/>
      <c r="L67" s="95"/>
      <c r="M67" s="92">
        <f t="shared" si="0"/>
        <v>0</v>
      </c>
      <c r="N67" s="95"/>
      <c r="X67" s="498"/>
    </row>
    <row r="68" spans="1:26" x14ac:dyDescent="0.2">
      <c r="A68" s="12">
        <f t="shared" si="1"/>
        <v>1105</v>
      </c>
      <c r="B68" s="9" t="s">
        <v>495</v>
      </c>
      <c r="C68" s="18"/>
      <c r="D68" s="23"/>
      <c r="E68" s="18"/>
      <c r="H68" s="5"/>
      <c r="I68" s="5"/>
      <c r="J68" s="96"/>
      <c r="K68" s="95"/>
      <c r="L68" s="95"/>
      <c r="M68" s="92">
        <f t="shared" si="0"/>
        <v>0</v>
      </c>
      <c r="N68" s="95"/>
      <c r="X68" s="498"/>
    </row>
    <row r="69" spans="1:26" x14ac:dyDescent="0.2">
      <c r="A69" s="12">
        <f t="shared" si="1"/>
        <v>1106</v>
      </c>
      <c r="C69" s="18"/>
      <c r="D69" s="23"/>
      <c r="E69" s="18"/>
      <c r="H69" s="5"/>
      <c r="I69" s="5"/>
      <c r="J69" s="96"/>
      <c r="K69" s="95"/>
      <c r="L69" s="95"/>
      <c r="M69" s="92">
        <f t="shared" si="0"/>
        <v>0</v>
      </c>
      <c r="N69" s="95"/>
      <c r="X69" s="498"/>
    </row>
    <row r="70" spans="1:26" x14ac:dyDescent="0.2">
      <c r="C70" s="18"/>
      <c r="D70" s="23"/>
      <c r="E70" s="18"/>
      <c r="H70" s="5"/>
      <c r="I70" s="5"/>
      <c r="J70" s="94"/>
      <c r="K70" s="93"/>
      <c r="L70" s="93"/>
      <c r="M70" s="92"/>
      <c r="N70" s="92"/>
      <c r="X70" s="498"/>
    </row>
    <row r="71" spans="1:26" x14ac:dyDescent="0.2">
      <c r="A71" s="107"/>
      <c r="B71" s="106" t="s">
        <v>494</v>
      </c>
      <c r="C71" s="83"/>
      <c r="D71" s="153"/>
      <c r="E71" s="83"/>
      <c r="F71" s="80"/>
      <c r="G71" s="188"/>
      <c r="H71" s="105"/>
      <c r="I71" s="105" t="s">
        <v>79</v>
      </c>
      <c r="J71" s="104"/>
      <c r="K71" s="103">
        <f>SUM(K72:K76)</f>
        <v>0</v>
      </c>
      <c r="L71" s="103">
        <f>SUM(L72:L76)</f>
        <v>0</v>
      </c>
      <c r="M71" s="158">
        <f>SUM(M72:M76)</f>
        <v>0</v>
      </c>
      <c r="N71" s="158">
        <f>SUM(N72:N76)</f>
        <v>0</v>
      </c>
      <c r="O71" s="110"/>
      <c r="X71" s="498"/>
    </row>
    <row r="72" spans="1:26" x14ac:dyDescent="0.2">
      <c r="A72" s="12">
        <v>1200</v>
      </c>
      <c r="B72" s="9" t="s">
        <v>493</v>
      </c>
      <c r="C72" s="18"/>
      <c r="D72" s="23"/>
      <c r="E72" s="18"/>
      <c r="H72" s="5"/>
      <c r="I72" s="5"/>
      <c r="J72" s="96"/>
      <c r="K72" s="95"/>
      <c r="L72" s="95"/>
      <c r="M72" s="92">
        <f>K72+L72</f>
        <v>0</v>
      </c>
      <c r="N72" s="95"/>
      <c r="X72" s="498"/>
    </row>
    <row r="73" spans="1:26" x14ac:dyDescent="0.2">
      <c r="A73" s="12">
        <f>A72+1</f>
        <v>1201</v>
      </c>
      <c r="B73" s="9" t="s">
        <v>492</v>
      </c>
      <c r="C73" s="18"/>
      <c r="D73" s="23"/>
      <c r="E73" s="18"/>
      <c r="F73" s="7"/>
      <c r="H73" s="15"/>
      <c r="I73" s="15"/>
      <c r="J73" s="96"/>
      <c r="K73" s="95"/>
      <c r="L73" s="95"/>
      <c r="M73" s="92">
        <f>K73+L73</f>
        <v>0</v>
      </c>
      <c r="N73" s="95"/>
      <c r="X73" s="498"/>
    </row>
    <row r="74" spans="1:26" x14ac:dyDescent="0.2">
      <c r="A74" s="12">
        <f>A73+1</f>
        <v>1202</v>
      </c>
      <c r="B74" s="9" t="s">
        <v>491</v>
      </c>
      <c r="C74" s="18"/>
      <c r="D74" s="23"/>
      <c r="E74" s="18"/>
      <c r="G74" s="7"/>
      <c r="H74" s="5"/>
      <c r="I74" s="5"/>
      <c r="J74" s="96"/>
      <c r="K74" s="95"/>
      <c r="L74" s="95"/>
      <c r="M74" s="92">
        <f>K74+L74</f>
        <v>0</v>
      </c>
      <c r="N74" s="95"/>
      <c r="X74" s="498"/>
      <c r="Y74" s="528"/>
      <c r="Z74" s="528"/>
    </row>
    <row r="75" spans="1:26" x14ac:dyDescent="0.2">
      <c r="A75" s="12">
        <f>A74+1</f>
        <v>1203</v>
      </c>
      <c r="C75" s="18"/>
      <c r="D75" s="23"/>
      <c r="E75" s="18"/>
      <c r="G75" s="7"/>
      <c r="H75" s="5"/>
      <c r="I75" s="5"/>
      <c r="J75" s="96"/>
      <c r="K75" s="95"/>
      <c r="L75" s="95"/>
      <c r="M75" s="92">
        <f>K75+L75</f>
        <v>0</v>
      </c>
      <c r="N75" s="95"/>
      <c r="X75" s="498"/>
      <c r="Y75" s="528"/>
      <c r="Z75" s="528"/>
    </row>
    <row r="76" spans="1:26" x14ac:dyDescent="0.2">
      <c r="C76" s="18"/>
      <c r="D76" s="23"/>
      <c r="E76" s="18"/>
      <c r="F76" s="24"/>
      <c r="H76" s="5"/>
      <c r="I76" s="5"/>
      <c r="J76" s="94"/>
      <c r="K76" s="93"/>
      <c r="L76" s="93"/>
      <c r="M76" s="92"/>
      <c r="N76" s="92"/>
      <c r="V76" s="86"/>
      <c r="W76" s="307"/>
      <c r="X76" s="498"/>
      <c r="Y76" s="528"/>
    </row>
    <row r="77" spans="1:26" x14ac:dyDescent="0.2">
      <c r="A77" s="107"/>
      <c r="B77" s="106" t="s">
        <v>490</v>
      </c>
      <c r="C77" s="83"/>
      <c r="D77" s="153"/>
      <c r="E77" s="83"/>
      <c r="F77" s="152"/>
      <c r="G77" s="188"/>
      <c r="H77" s="105"/>
      <c r="I77" s="105" t="s">
        <v>79</v>
      </c>
      <c r="J77" s="104"/>
      <c r="K77" s="103">
        <f>SUM(K78:K82)</f>
        <v>0</v>
      </c>
      <c r="L77" s="103">
        <f>SUM(L78:L82)</f>
        <v>0</v>
      </c>
      <c r="M77" s="158">
        <f>SUM(M78:M82)</f>
        <v>0</v>
      </c>
      <c r="N77" s="158">
        <f>SUM(N78:N82)</f>
        <v>0</v>
      </c>
      <c r="O77" s="110"/>
      <c r="V77" s="86"/>
      <c r="W77" s="307"/>
      <c r="X77" s="498"/>
      <c r="Y77" s="528"/>
    </row>
    <row r="78" spans="1:26" x14ac:dyDescent="0.2">
      <c r="A78" s="12">
        <v>1300</v>
      </c>
      <c r="B78" s="9" t="s">
        <v>489</v>
      </c>
      <c r="C78" s="18"/>
      <c r="D78" s="23"/>
      <c r="E78" s="18"/>
      <c r="F78" s="24"/>
      <c r="H78" s="5"/>
      <c r="I78" s="5"/>
      <c r="J78" s="96"/>
      <c r="K78" s="95"/>
      <c r="L78" s="95"/>
      <c r="M78" s="92">
        <f>K78+L78</f>
        <v>0</v>
      </c>
      <c r="N78" s="95"/>
      <c r="V78" s="86"/>
      <c r="W78" s="307"/>
      <c r="X78" s="498"/>
      <c r="Y78" s="528"/>
    </row>
    <row r="79" spans="1:26" x14ac:dyDescent="0.2">
      <c r="A79" s="12">
        <f>A78+1</f>
        <v>1301</v>
      </c>
      <c r="B79" s="9" t="s">
        <v>488</v>
      </c>
      <c r="C79" s="18"/>
      <c r="D79" s="23"/>
      <c r="E79" s="18"/>
      <c r="F79" s="24"/>
      <c r="H79" s="5"/>
      <c r="I79" s="5"/>
      <c r="J79" s="96"/>
      <c r="K79" s="95"/>
      <c r="L79" s="95"/>
      <c r="M79" s="92">
        <f>K79+L79</f>
        <v>0</v>
      </c>
      <c r="N79" s="95"/>
      <c r="V79" s="86"/>
      <c r="W79" s="307"/>
      <c r="X79" s="498"/>
      <c r="Y79" s="528"/>
    </row>
    <row r="80" spans="1:26" x14ac:dyDescent="0.2">
      <c r="A80" s="12">
        <f>A79+1</f>
        <v>1302</v>
      </c>
      <c r="B80" s="9" t="s">
        <v>487</v>
      </c>
      <c r="C80" s="18"/>
      <c r="D80" s="23"/>
      <c r="E80" s="18"/>
      <c r="F80" s="24"/>
      <c r="H80" s="5"/>
      <c r="I80" s="5"/>
      <c r="J80" s="96"/>
      <c r="K80" s="95"/>
      <c r="L80" s="95"/>
      <c r="M80" s="92">
        <f>K80+L80</f>
        <v>0</v>
      </c>
      <c r="N80" s="95"/>
      <c r="V80" s="86"/>
      <c r="W80" s="307"/>
      <c r="X80" s="498"/>
    </row>
    <row r="81" spans="1:24" x14ac:dyDescent="0.2">
      <c r="A81" s="12">
        <f>A80+1</f>
        <v>1303</v>
      </c>
      <c r="C81" s="18"/>
      <c r="D81" s="23"/>
      <c r="E81" s="18"/>
      <c r="F81" s="24"/>
      <c r="H81" s="5"/>
      <c r="I81" s="5"/>
      <c r="J81" s="96"/>
      <c r="K81" s="95"/>
      <c r="L81" s="95"/>
      <c r="M81" s="92">
        <f>K81+L81</f>
        <v>0</v>
      </c>
      <c r="N81" s="95"/>
      <c r="V81" s="86"/>
      <c r="W81" s="307"/>
      <c r="X81" s="498"/>
    </row>
    <row r="82" spans="1:24" x14ac:dyDescent="0.2">
      <c r="C82" s="18"/>
      <c r="D82" s="23"/>
      <c r="E82" s="18"/>
      <c r="F82" s="24"/>
      <c r="H82" s="5"/>
      <c r="I82" s="5"/>
      <c r="J82" s="94"/>
      <c r="K82" s="93"/>
      <c r="L82" s="93"/>
      <c r="M82" s="92"/>
      <c r="N82" s="92"/>
      <c r="V82" s="86"/>
      <c r="W82" s="307"/>
      <c r="X82" s="498"/>
    </row>
    <row r="83" spans="1:24" x14ac:dyDescent="0.2">
      <c r="B83" s="106" t="s">
        <v>486</v>
      </c>
      <c r="C83" s="83"/>
      <c r="D83" s="153"/>
      <c r="E83" s="83"/>
      <c r="F83" s="152"/>
      <c r="G83" s="188"/>
      <c r="H83" s="105"/>
      <c r="I83" s="105" t="s">
        <v>79</v>
      </c>
      <c r="J83" s="104"/>
      <c r="K83" s="103">
        <f>SUM(K84:K88)</f>
        <v>0</v>
      </c>
      <c r="L83" s="103">
        <f>SUM(L84:L88)</f>
        <v>0</v>
      </c>
      <c r="M83" s="158">
        <f>SUM(M84:M88)</f>
        <v>0</v>
      </c>
      <c r="N83" s="158">
        <f>SUM(N84:N88)</f>
        <v>0</v>
      </c>
      <c r="O83" s="110"/>
      <c r="V83" s="86"/>
      <c r="W83" s="307"/>
      <c r="X83" s="498"/>
    </row>
    <row r="84" spans="1:24" x14ac:dyDescent="0.2">
      <c r="A84" s="12">
        <v>1400</v>
      </c>
      <c r="B84" s="9" t="s">
        <v>485</v>
      </c>
      <c r="C84" s="18"/>
      <c r="D84" s="23"/>
      <c r="E84" s="13" t="s">
        <v>484</v>
      </c>
      <c r="H84" s="5"/>
      <c r="I84" s="5"/>
      <c r="J84" s="96"/>
      <c r="K84" s="95"/>
      <c r="L84" s="95"/>
      <c r="M84" s="92">
        <f>K84+L84</f>
        <v>0</v>
      </c>
      <c r="N84" s="95"/>
      <c r="V84" s="86"/>
      <c r="W84" s="307"/>
      <c r="X84" s="498"/>
    </row>
    <row r="85" spans="1:24" x14ac:dyDescent="0.2">
      <c r="A85" s="12">
        <f>A84+1</f>
        <v>1401</v>
      </c>
      <c r="B85" s="9" t="s">
        <v>483</v>
      </c>
      <c r="C85" s="18"/>
      <c r="D85" s="23"/>
      <c r="E85" s="39"/>
      <c r="F85" s="24"/>
      <c r="H85" s="5"/>
      <c r="I85" s="5"/>
      <c r="J85" s="96"/>
      <c r="K85" s="95"/>
      <c r="L85" s="95"/>
      <c r="M85" s="92">
        <f>K85+L85</f>
        <v>0</v>
      </c>
      <c r="N85" s="95"/>
      <c r="V85" s="86"/>
      <c r="W85" s="307"/>
      <c r="X85" s="498"/>
    </row>
    <row r="86" spans="1:24" x14ac:dyDescent="0.2">
      <c r="A86" s="12">
        <f>A85+1</f>
        <v>1402</v>
      </c>
      <c r="B86" s="9" t="s">
        <v>482</v>
      </c>
      <c r="C86" s="18"/>
      <c r="D86" s="23"/>
      <c r="E86" s="39"/>
      <c r="F86" s="24"/>
      <c r="H86" s="5"/>
      <c r="I86" s="5"/>
      <c r="J86" s="96"/>
      <c r="K86" s="95"/>
      <c r="L86" s="95"/>
      <c r="M86" s="92">
        <f>K86+L86</f>
        <v>0</v>
      </c>
      <c r="N86" s="95"/>
      <c r="V86" s="86"/>
      <c r="W86" s="307"/>
      <c r="X86" s="498"/>
    </row>
    <row r="87" spans="1:24" x14ac:dyDescent="0.2">
      <c r="A87" s="12">
        <f>A86+1</f>
        <v>1403</v>
      </c>
      <c r="C87" s="18"/>
      <c r="D87" s="23"/>
      <c r="E87" s="39"/>
      <c r="F87" s="24"/>
      <c r="H87" s="5"/>
      <c r="I87" s="5"/>
      <c r="J87" s="96"/>
      <c r="K87" s="95"/>
      <c r="L87" s="95"/>
      <c r="M87" s="92">
        <f>K87+L87</f>
        <v>0</v>
      </c>
      <c r="N87" s="95"/>
      <c r="V87" s="86"/>
      <c r="W87" s="307"/>
      <c r="X87" s="498"/>
    </row>
    <row r="88" spans="1:24" x14ac:dyDescent="0.2">
      <c r="C88" s="18"/>
      <c r="D88" s="23"/>
      <c r="E88" s="18"/>
      <c r="F88" s="24"/>
      <c r="H88" s="5"/>
      <c r="I88" s="5"/>
      <c r="J88" s="94"/>
      <c r="K88" s="93"/>
      <c r="L88" s="93"/>
      <c r="M88" s="92"/>
      <c r="N88" s="92"/>
      <c r="V88" s="86"/>
      <c r="W88" s="307"/>
      <c r="X88" s="498"/>
    </row>
    <row r="89" spans="1:24" x14ac:dyDescent="0.2">
      <c r="B89" s="106" t="s">
        <v>481</v>
      </c>
      <c r="C89" s="83"/>
      <c r="D89" s="153"/>
      <c r="E89" s="83"/>
      <c r="F89" s="152"/>
      <c r="G89" s="188"/>
      <c r="H89" s="105"/>
      <c r="I89" s="105" t="s">
        <v>79</v>
      </c>
      <c r="J89" s="104"/>
      <c r="K89" s="103">
        <f>SUM(K90:K96)</f>
        <v>0</v>
      </c>
      <c r="L89" s="103">
        <f>SUM(L90:L96)</f>
        <v>0</v>
      </c>
      <c r="M89" s="158">
        <f>SUM(M90:M96)</f>
        <v>0</v>
      </c>
      <c r="N89" s="158">
        <f>SUM(N90:N96)</f>
        <v>0</v>
      </c>
      <c r="O89" s="110"/>
      <c r="V89" s="86"/>
      <c r="W89" s="307"/>
      <c r="X89" s="498"/>
    </row>
    <row r="90" spans="1:24" x14ac:dyDescent="0.2">
      <c r="A90" s="12">
        <v>1500</v>
      </c>
      <c r="B90" s="9" t="s">
        <v>480</v>
      </c>
      <c r="C90" s="18"/>
      <c r="D90" s="23"/>
      <c r="E90" s="18"/>
      <c r="F90" s="24"/>
      <c r="H90" s="5"/>
      <c r="I90" s="5"/>
      <c r="J90" s="96"/>
      <c r="K90" s="95"/>
      <c r="L90" s="95"/>
      <c r="M90" s="92">
        <f t="shared" ref="M90:M95" si="2">K90+L90</f>
        <v>0</v>
      </c>
      <c r="N90" s="95"/>
      <c r="V90" s="86"/>
      <c r="W90" s="307"/>
      <c r="X90" s="498"/>
    </row>
    <row r="91" spans="1:24" x14ac:dyDescent="0.2">
      <c r="A91" s="12">
        <f>A90+1</f>
        <v>1501</v>
      </c>
      <c r="B91" s="9" t="s">
        <v>479</v>
      </c>
      <c r="C91" s="18"/>
      <c r="D91" s="23"/>
      <c r="E91" s="18"/>
      <c r="F91" s="24"/>
      <c r="H91" s="5"/>
      <c r="I91" s="5"/>
      <c r="J91" s="96"/>
      <c r="K91" s="95"/>
      <c r="L91" s="95"/>
      <c r="M91" s="92">
        <f t="shared" si="2"/>
        <v>0</v>
      </c>
      <c r="N91" s="95"/>
      <c r="V91" s="86"/>
      <c r="W91" s="307"/>
      <c r="X91" s="498"/>
    </row>
    <row r="92" spans="1:24" x14ac:dyDescent="0.2">
      <c r="A92" s="12">
        <f>A91+1</f>
        <v>1502</v>
      </c>
      <c r="B92" s="9" t="s">
        <v>478</v>
      </c>
      <c r="C92" s="18"/>
      <c r="D92" s="23"/>
      <c r="E92" s="18"/>
      <c r="F92" s="24"/>
      <c r="H92" s="5"/>
      <c r="I92" s="5"/>
      <c r="J92" s="96"/>
      <c r="K92" s="95"/>
      <c r="L92" s="95"/>
      <c r="M92" s="92">
        <f t="shared" si="2"/>
        <v>0</v>
      </c>
      <c r="N92" s="95"/>
      <c r="V92" s="86"/>
      <c r="W92" s="307"/>
      <c r="X92" s="498"/>
    </row>
    <row r="93" spans="1:24" x14ac:dyDescent="0.2">
      <c r="A93" s="12">
        <f>A92+1</f>
        <v>1503</v>
      </c>
      <c r="B93" t="s">
        <v>477</v>
      </c>
      <c r="C93" s="18"/>
      <c r="D93" s="23"/>
      <c r="E93" s="18"/>
      <c r="F93" s="24"/>
      <c r="H93" s="5"/>
      <c r="I93" s="5"/>
      <c r="J93" s="96"/>
      <c r="K93" s="95"/>
      <c r="L93" s="95"/>
      <c r="M93" s="92">
        <f t="shared" si="2"/>
        <v>0</v>
      </c>
      <c r="N93" s="95"/>
      <c r="V93" s="86"/>
      <c r="W93" s="307"/>
      <c r="X93" s="498"/>
    </row>
    <row r="94" spans="1:24" x14ac:dyDescent="0.2">
      <c r="A94" s="12">
        <f>A93+1</f>
        <v>1504</v>
      </c>
      <c r="B94" s="9" t="s">
        <v>476</v>
      </c>
      <c r="C94" s="18"/>
      <c r="D94" s="23"/>
      <c r="E94" s="18"/>
      <c r="F94" s="24"/>
      <c r="H94" s="5"/>
      <c r="I94" s="5"/>
      <c r="J94" s="96"/>
      <c r="K94" s="95"/>
      <c r="L94" s="95"/>
      <c r="M94" s="92">
        <f t="shared" si="2"/>
        <v>0</v>
      </c>
      <c r="N94" s="95"/>
      <c r="V94" s="86"/>
      <c r="W94" s="307"/>
      <c r="X94" s="498"/>
    </row>
    <row r="95" spans="1:24" x14ac:dyDescent="0.2">
      <c r="A95" s="12">
        <f>A94+1</f>
        <v>1505</v>
      </c>
      <c r="C95" s="18"/>
      <c r="D95" s="23"/>
      <c r="E95" s="18"/>
      <c r="F95" s="24"/>
      <c r="H95" s="5"/>
      <c r="I95" s="5"/>
      <c r="J95" s="96"/>
      <c r="K95" s="95"/>
      <c r="L95" s="95"/>
      <c r="M95" s="92">
        <f t="shared" si="2"/>
        <v>0</v>
      </c>
      <c r="N95" s="95"/>
      <c r="V95" s="86"/>
      <c r="W95" s="307"/>
      <c r="X95" s="498"/>
    </row>
    <row r="96" spans="1:24" x14ac:dyDescent="0.2">
      <c r="C96" s="18"/>
      <c r="D96" s="23"/>
      <c r="E96" s="18"/>
      <c r="F96" s="24"/>
      <c r="H96" s="5"/>
      <c r="I96" s="5"/>
      <c r="J96" s="94"/>
      <c r="K96" s="93"/>
      <c r="L96" s="93"/>
      <c r="M96" s="92"/>
      <c r="N96" s="92"/>
      <c r="V96" s="86"/>
      <c r="W96" s="307"/>
      <c r="X96" s="498"/>
    </row>
    <row r="97" spans="1:29" x14ac:dyDescent="0.2">
      <c r="B97" s="106" t="s">
        <v>475</v>
      </c>
      <c r="C97" s="83"/>
      <c r="D97" s="153"/>
      <c r="E97" s="83"/>
      <c r="F97" s="152"/>
      <c r="G97" s="188"/>
      <c r="H97" s="105"/>
      <c r="I97" s="105" t="s">
        <v>79</v>
      </c>
      <c r="J97" s="104"/>
      <c r="K97" s="103">
        <f>SUM(K98:K101)</f>
        <v>0</v>
      </c>
      <c r="L97" s="103">
        <f>SUM(L98:L101)</f>
        <v>0</v>
      </c>
      <c r="M97" s="158">
        <f>SUM(M98:M101)</f>
        <v>0</v>
      </c>
      <c r="N97" s="158">
        <f>SUM(N98:N101)</f>
        <v>0</v>
      </c>
      <c r="O97" s="110"/>
      <c r="V97" s="86"/>
      <c r="W97" s="307"/>
      <c r="X97" s="498"/>
    </row>
    <row r="98" spans="1:29" x14ac:dyDescent="0.2">
      <c r="A98" s="12">
        <v>1600</v>
      </c>
      <c r="B98" s="9" t="s">
        <v>474</v>
      </c>
      <c r="C98" s="18"/>
      <c r="D98" s="23"/>
      <c r="E98" s="39"/>
      <c r="F98" s="24"/>
      <c r="H98" s="5"/>
      <c r="I98" s="5"/>
      <c r="J98" s="96"/>
      <c r="K98" s="95"/>
      <c r="L98" s="95"/>
      <c r="M98" s="92">
        <f>K98+L98</f>
        <v>0</v>
      </c>
      <c r="N98" s="95"/>
      <c r="V98" s="86"/>
      <c r="W98" s="307"/>
      <c r="X98" s="498"/>
    </row>
    <row r="99" spans="1:29" x14ac:dyDescent="0.2">
      <c r="A99" s="12">
        <f>A98+1</f>
        <v>1601</v>
      </c>
      <c r="B99" s="9" t="s">
        <v>473</v>
      </c>
      <c r="C99" s="18"/>
      <c r="D99" s="23"/>
      <c r="E99" s="367">
        <v>0</v>
      </c>
      <c r="F99" s="97" t="s">
        <v>466</v>
      </c>
      <c r="G99" s="366">
        <v>0</v>
      </c>
      <c r="H99" s="5" t="s">
        <v>465</v>
      </c>
      <c r="I99" s="5"/>
      <c r="J99" s="96"/>
      <c r="K99" s="95"/>
      <c r="L99" s="254">
        <f>E99*G99</f>
        <v>0</v>
      </c>
      <c r="M99" s="92">
        <f>K99+L99</f>
        <v>0</v>
      </c>
      <c r="N99" s="95"/>
      <c r="V99" s="86"/>
      <c r="W99" s="307"/>
      <c r="X99" s="506" t="s">
        <v>544</v>
      </c>
      <c r="Y99" s="525"/>
      <c r="Z99" s="510"/>
      <c r="AA99" s="190"/>
      <c r="AB99" s="190"/>
      <c r="AC99" s="510"/>
    </row>
    <row r="100" spans="1:29" x14ac:dyDescent="0.2">
      <c r="A100" s="12">
        <f>A99+1</f>
        <v>1602</v>
      </c>
      <c r="C100" s="18"/>
      <c r="D100" s="23"/>
      <c r="E100" s="2"/>
      <c r="F100" s="97"/>
      <c r="G100" s="281"/>
      <c r="H100" s="5"/>
      <c r="I100" s="5"/>
      <c r="J100" s="96"/>
      <c r="K100" s="95"/>
      <c r="L100" s="95"/>
      <c r="M100" s="92">
        <f>K100+L100</f>
        <v>0</v>
      </c>
      <c r="N100" s="95"/>
      <c r="V100" s="86"/>
      <c r="W100" s="307"/>
      <c r="X100" s="498"/>
    </row>
    <row r="101" spans="1:29" x14ac:dyDescent="0.2">
      <c r="C101" s="18"/>
      <c r="D101" s="23"/>
      <c r="E101" s="18"/>
      <c r="F101" s="24"/>
      <c r="H101" s="5"/>
      <c r="I101" s="5"/>
      <c r="J101" s="94"/>
      <c r="K101" s="93"/>
      <c r="L101" s="93"/>
      <c r="M101" s="92"/>
      <c r="N101" s="92"/>
      <c r="V101" s="86"/>
      <c r="W101" s="307"/>
      <c r="X101" s="498"/>
    </row>
    <row r="102" spans="1:29" x14ac:dyDescent="0.2">
      <c r="B102" s="106" t="s">
        <v>472</v>
      </c>
      <c r="C102" s="83"/>
      <c r="D102" s="153"/>
      <c r="E102" s="83"/>
      <c r="F102" s="152"/>
      <c r="G102" s="188"/>
      <c r="H102" s="105"/>
      <c r="I102" s="105" t="s">
        <v>79</v>
      </c>
      <c r="J102" s="104"/>
      <c r="K102" s="103">
        <f>SUM(K103:K109)</f>
        <v>0</v>
      </c>
      <c r="L102" s="103">
        <f>SUM(L103:L109)</f>
        <v>0</v>
      </c>
      <c r="M102" s="158">
        <f>SUM(M103:M109)</f>
        <v>0</v>
      </c>
      <c r="N102" s="158">
        <f>SUM(N103:N109)</f>
        <v>0</v>
      </c>
      <c r="O102" s="110"/>
      <c r="V102" s="86"/>
      <c r="W102" s="307"/>
    </row>
    <row r="103" spans="1:29" x14ac:dyDescent="0.2">
      <c r="A103" s="12">
        <v>1700</v>
      </c>
      <c r="B103" s="9" t="s">
        <v>471</v>
      </c>
      <c r="C103" s="18"/>
      <c r="D103" s="23"/>
      <c r="E103" s="9"/>
      <c r="F103" s="24"/>
      <c r="H103" s="5"/>
      <c r="I103" s="5"/>
      <c r="J103" s="96"/>
      <c r="K103" s="95"/>
      <c r="L103" s="95"/>
      <c r="M103" s="92">
        <f t="shared" ref="M103:M108" si="3">K103+L103</f>
        <v>0</v>
      </c>
      <c r="N103" s="95"/>
      <c r="V103" s="86"/>
      <c r="W103" s="307"/>
      <c r="X103" s="529"/>
    </row>
    <row r="104" spans="1:29" x14ac:dyDescent="0.2">
      <c r="A104" s="12">
        <f>A103+1</f>
        <v>1701</v>
      </c>
      <c r="B104" s="9" t="s">
        <v>470</v>
      </c>
      <c r="C104" s="18"/>
      <c r="D104" s="23"/>
      <c r="E104" s="9"/>
      <c r="H104" s="5"/>
      <c r="I104" s="5"/>
      <c r="J104" s="96"/>
      <c r="K104" s="95"/>
      <c r="L104" s="95"/>
      <c r="M104" s="92">
        <f t="shared" si="3"/>
        <v>0</v>
      </c>
      <c r="N104" s="95"/>
      <c r="X104" s="529"/>
      <c r="Z104" s="7"/>
    </row>
    <row r="105" spans="1:29" x14ac:dyDescent="0.2">
      <c r="A105" s="12">
        <f>A104+1</f>
        <v>1702</v>
      </c>
      <c r="B105" s="9" t="s">
        <v>469</v>
      </c>
      <c r="C105" s="18"/>
      <c r="D105" s="23"/>
      <c r="E105" s="39"/>
      <c r="H105" s="5"/>
      <c r="I105" s="5"/>
      <c r="J105" s="96"/>
      <c r="K105" s="95"/>
      <c r="L105" s="95"/>
      <c r="M105" s="92">
        <f t="shared" si="3"/>
        <v>0</v>
      </c>
      <c r="N105" s="95"/>
      <c r="X105" s="506" t="s">
        <v>545</v>
      </c>
      <c r="Y105" s="525"/>
      <c r="Z105" s="530"/>
      <c r="AA105" s="190"/>
      <c r="AB105" s="190"/>
      <c r="AC105" s="510"/>
    </row>
    <row r="106" spans="1:29" x14ac:dyDescent="0.2">
      <c r="A106" s="12">
        <f>A105+1</f>
        <v>1703</v>
      </c>
      <c r="B106" s="9" t="s">
        <v>468</v>
      </c>
      <c r="C106" s="18"/>
      <c r="D106" s="23"/>
      <c r="E106" s="18"/>
      <c r="H106" s="5"/>
      <c r="I106" s="5"/>
      <c r="J106" s="96"/>
      <c r="K106" s="95"/>
      <c r="L106" s="95"/>
      <c r="M106" s="92">
        <f t="shared" si="3"/>
        <v>0</v>
      </c>
      <c r="N106" s="95"/>
      <c r="X106" s="506" t="s">
        <v>546</v>
      </c>
      <c r="Y106" s="525"/>
      <c r="Z106" s="510"/>
      <c r="AA106" s="190"/>
      <c r="AB106" s="190"/>
      <c r="AC106" s="510"/>
    </row>
    <row r="107" spans="1:29" x14ac:dyDescent="0.2">
      <c r="A107" s="12">
        <f>A106+1</f>
        <v>1704</v>
      </c>
      <c r="B107" s="9" t="s">
        <v>467</v>
      </c>
      <c r="C107" s="18"/>
      <c r="D107" s="23"/>
      <c r="E107" s="367">
        <v>0</v>
      </c>
      <c r="F107" s="97" t="s">
        <v>466</v>
      </c>
      <c r="G107" s="366">
        <v>0</v>
      </c>
      <c r="H107" s="5" t="s">
        <v>465</v>
      </c>
      <c r="I107" s="5"/>
      <c r="J107" s="96"/>
      <c r="K107" s="95"/>
      <c r="L107" s="254">
        <f>E107*G107</f>
        <v>0</v>
      </c>
      <c r="M107" s="92">
        <f t="shared" si="3"/>
        <v>0</v>
      </c>
      <c r="N107" s="95"/>
      <c r="X107" s="506" t="s">
        <v>547</v>
      </c>
      <c r="Y107" s="525"/>
      <c r="Z107" s="510"/>
      <c r="AA107" s="190"/>
      <c r="AB107" s="190"/>
      <c r="AC107" s="510"/>
    </row>
    <row r="108" spans="1:29" x14ac:dyDescent="0.2">
      <c r="A108" s="12">
        <f>A107+1</f>
        <v>1705</v>
      </c>
      <c r="C108" s="18"/>
      <c r="D108" s="23"/>
      <c r="E108" s="18"/>
      <c r="F108" s="97"/>
      <c r="G108" s="281"/>
      <c r="H108" s="5"/>
      <c r="I108" s="5"/>
      <c r="J108" s="96"/>
      <c r="K108" s="95"/>
      <c r="L108" s="95"/>
      <c r="M108" s="92">
        <f t="shared" si="3"/>
        <v>0</v>
      </c>
      <c r="N108" s="95"/>
      <c r="X108" s="498"/>
    </row>
    <row r="109" spans="1:29" x14ac:dyDescent="0.2">
      <c r="A109" s="107"/>
      <c r="B109" s="72"/>
      <c r="C109" s="18"/>
      <c r="D109" s="23"/>
      <c r="E109" s="18"/>
      <c r="H109" s="5"/>
      <c r="I109" s="5"/>
      <c r="J109" s="94"/>
      <c r="K109" s="93"/>
      <c r="L109" s="93"/>
      <c r="M109" s="92"/>
      <c r="N109" s="92"/>
      <c r="X109" s="498"/>
    </row>
    <row r="110" spans="1:29" ht="17" thickBot="1" x14ac:dyDescent="0.25">
      <c r="A110" s="107"/>
      <c r="B110" s="72"/>
      <c r="C110" s="267"/>
      <c r="D110" s="365"/>
      <c r="E110" s="364"/>
      <c r="F110" s="90"/>
      <c r="G110" s="90"/>
      <c r="H110" s="274"/>
      <c r="I110" s="274" t="s">
        <v>464</v>
      </c>
      <c r="J110" s="363"/>
      <c r="K110" s="213">
        <f>K62+K71+K77+K83+K89+K97+K102</f>
        <v>0</v>
      </c>
      <c r="L110" s="213">
        <f>L62+L71+L77+L83+L89+L97+L102</f>
        <v>0</v>
      </c>
      <c r="M110" s="213">
        <f>M62+M71+M77+M83+M89+M97+M102</f>
        <v>0</v>
      </c>
      <c r="N110" s="213">
        <f>N62+N71+N77+N83+N89+N97+N102</f>
        <v>0</v>
      </c>
      <c r="Q110" s="101"/>
      <c r="R110" s="101"/>
      <c r="S110" s="101"/>
      <c r="T110" s="101"/>
      <c r="U110" s="101"/>
      <c r="V110" s="187"/>
      <c r="W110" s="415"/>
      <c r="X110" s="531" t="s">
        <v>548</v>
      </c>
      <c r="Y110" s="532"/>
      <c r="Z110" s="533"/>
      <c r="AA110" s="534"/>
      <c r="AB110" s="534"/>
      <c r="AC110" s="533"/>
    </row>
    <row r="111" spans="1:29" ht="17" thickBot="1" x14ac:dyDescent="0.25">
      <c r="A111" s="212"/>
      <c r="B111" s="211"/>
      <c r="C111" s="209"/>
      <c r="D111" s="210"/>
      <c r="E111" s="209"/>
      <c r="F111" s="147"/>
      <c r="G111" s="147"/>
      <c r="H111" s="208"/>
      <c r="I111" s="208"/>
      <c r="J111" s="310"/>
      <c r="K111" s="362"/>
      <c r="L111" s="362"/>
      <c r="M111" s="139"/>
      <c r="N111" s="362"/>
      <c r="Q111" s="101"/>
      <c r="R111" s="101"/>
      <c r="S111" s="101"/>
      <c r="T111" s="101"/>
      <c r="U111" s="101"/>
      <c r="V111" s="187"/>
      <c r="W111" s="415"/>
      <c r="X111" s="531"/>
      <c r="Y111" s="532"/>
      <c r="Z111" s="533"/>
      <c r="AA111" s="534"/>
      <c r="AB111" s="534"/>
      <c r="AC111" s="533"/>
    </row>
    <row r="112" spans="1:29" x14ac:dyDescent="0.2">
      <c r="C112" s="18"/>
      <c r="D112" s="23"/>
      <c r="E112" s="18"/>
      <c r="I112" s="308"/>
      <c r="J112" s="361"/>
      <c r="K112" s="360"/>
      <c r="L112" s="360"/>
      <c r="M112" s="308"/>
      <c r="N112" s="308"/>
      <c r="P112" s="282"/>
      <c r="Q112" s="359"/>
      <c r="R112" s="121"/>
      <c r="S112" s="535"/>
      <c r="T112" s="9"/>
      <c r="U112" s="9"/>
      <c r="V112" s="9"/>
      <c r="W112" s="97"/>
      <c r="X112" s="536" t="s">
        <v>549</v>
      </c>
      <c r="Y112" s="537"/>
      <c r="Z112" s="537"/>
      <c r="AA112" s="538"/>
      <c r="AB112" s="538"/>
      <c r="AC112" s="537"/>
    </row>
    <row r="113" spans="1:29" ht="40" x14ac:dyDescent="0.2">
      <c r="A113" s="107" t="s">
        <v>463</v>
      </c>
      <c r="B113" s="72" t="s">
        <v>462</v>
      </c>
      <c r="C113" s="39"/>
      <c r="D113" s="23"/>
      <c r="E113" s="18"/>
      <c r="G113" s="334"/>
      <c r="H113" s="9"/>
      <c r="I113" s="9"/>
      <c r="J113" s="135"/>
      <c r="K113" s="134" t="s">
        <v>38</v>
      </c>
      <c r="L113" s="133" t="s">
        <v>37</v>
      </c>
      <c r="M113" s="132" t="s">
        <v>36</v>
      </c>
      <c r="N113" s="131" t="s">
        <v>520</v>
      </c>
      <c r="P113" s="282"/>
      <c r="Q113" s="334"/>
      <c r="R113" s="334"/>
      <c r="S113" s="72"/>
      <c r="T113" s="9"/>
      <c r="U113" s="9"/>
      <c r="V113" s="9"/>
      <c r="W113" s="97"/>
      <c r="X113" s="539" t="s">
        <v>550</v>
      </c>
      <c r="Y113" s="510"/>
      <c r="Z113" s="510"/>
      <c r="AA113" s="190"/>
      <c r="AB113" s="190"/>
      <c r="AC113" s="510"/>
    </row>
    <row r="114" spans="1:29" x14ac:dyDescent="0.2">
      <c r="A114" s="9"/>
      <c r="B114" s="355" t="s">
        <v>461</v>
      </c>
      <c r="C114" s="49"/>
      <c r="D114" s="82"/>
      <c r="E114" s="49"/>
      <c r="F114" s="48"/>
      <c r="G114" s="82"/>
      <c r="H114" s="105"/>
      <c r="I114" s="105" t="s">
        <v>79</v>
      </c>
      <c r="J114" s="243"/>
      <c r="K114" s="149">
        <f>SUM(K115:K119)</f>
        <v>0</v>
      </c>
      <c r="L114" s="149">
        <f>SUM(L115:L119)</f>
        <v>0</v>
      </c>
      <c r="M114" s="255">
        <f>SUM(M115:M119)</f>
        <v>0</v>
      </c>
      <c r="N114" s="255">
        <f>SUM(N115:N119)</f>
        <v>0</v>
      </c>
      <c r="O114" s="110"/>
      <c r="P114" s="282"/>
      <c r="Q114" s="359"/>
      <c r="R114" s="121"/>
      <c r="S114" s="535"/>
      <c r="T114" s="9"/>
      <c r="U114" s="9"/>
      <c r="V114" s="540"/>
      <c r="W114" s="97"/>
      <c r="X114" s="541" t="s">
        <v>551</v>
      </c>
      <c r="Y114" s="526"/>
      <c r="Z114" s="242"/>
      <c r="AA114" s="527"/>
      <c r="AB114" s="527"/>
      <c r="AC114" s="242"/>
    </row>
    <row r="115" spans="1:29" x14ac:dyDescent="0.2">
      <c r="A115" s="9"/>
      <c r="C115" s="9"/>
      <c r="D115" s="9"/>
      <c r="E115" s="9"/>
      <c r="G115" s="9"/>
      <c r="H115" s="9"/>
      <c r="I115" s="9"/>
      <c r="J115" s="9"/>
      <c r="K115" s="95"/>
      <c r="L115" s="95"/>
      <c r="M115" s="92"/>
      <c r="N115" s="92"/>
      <c r="O115" s="9"/>
      <c r="P115" s="292" t="s">
        <v>354</v>
      </c>
      <c r="Q115" s="291" t="s">
        <v>353</v>
      </c>
      <c r="R115" s="542" t="s">
        <v>552</v>
      </c>
      <c r="S115" s="543" t="s">
        <v>553</v>
      </c>
      <c r="T115" s="544" t="s">
        <v>554</v>
      </c>
      <c r="U115" s="545" t="s">
        <v>555</v>
      </c>
      <c r="V115" s="546" t="s">
        <v>556</v>
      </c>
      <c r="W115" s="547" t="s">
        <v>557</v>
      </c>
      <c r="X115" s="548" t="s">
        <v>558</v>
      </c>
      <c r="Y115" s="549"/>
      <c r="Z115" s="550"/>
      <c r="AA115" s="551"/>
      <c r="AB115" s="551"/>
      <c r="AC115" s="550"/>
    </row>
    <row r="116" spans="1:29" x14ac:dyDescent="0.2">
      <c r="A116" s="12">
        <v>2100</v>
      </c>
      <c r="B116" s="9" t="s">
        <v>460</v>
      </c>
      <c r="C116" s="121"/>
      <c r="D116" s="75"/>
      <c r="E116" s="121"/>
      <c r="F116" s="7"/>
      <c r="G116" s="97"/>
      <c r="H116" s="14"/>
      <c r="I116" s="358"/>
      <c r="J116" s="96"/>
      <c r="K116" s="95"/>
      <c r="L116" s="95"/>
      <c r="M116" s="92">
        <f>K116+L116</f>
        <v>0</v>
      </c>
      <c r="N116" s="92"/>
      <c r="O116" s="357" t="s">
        <v>361</v>
      </c>
      <c r="P116" s="356"/>
      <c r="Q116" s="1">
        <f>$X$121</f>
        <v>0</v>
      </c>
      <c r="R116" s="1">
        <f>$X$122</f>
        <v>0</v>
      </c>
      <c r="S116" s="1">
        <f>$X$123</f>
        <v>0</v>
      </c>
      <c r="T116" s="1">
        <f>$X$124</f>
        <v>0</v>
      </c>
      <c r="V116" s="7">
        <v>0</v>
      </c>
      <c r="W116" s="164">
        <f>U116*V116</f>
        <v>0</v>
      </c>
      <c r="X116" s="552" t="s">
        <v>559</v>
      </c>
      <c r="Y116" s="553"/>
      <c r="Z116" s="554"/>
      <c r="AA116" s="553"/>
      <c r="AB116" s="553"/>
      <c r="AC116" s="554"/>
    </row>
    <row r="117" spans="1:29" x14ac:dyDescent="0.2">
      <c r="A117" s="12">
        <f>A116+1</f>
        <v>2101</v>
      </c>
      <c r="B117" s="9" t="s">
        <v>459</v>
      </c>
      <c r="C117" s="18"/>
      <c r="D117" s="23"/>
      <c r="E117" s="18"/>
      <c r="F117" s="240"/>
      <c r="G117" s="97"/>
      <c r="H117" s="14"/>
      <c r="I117" s="358"/>
      <c r="J117" s="96"/>
      <c r="K117" s="95"/>
      <c r="L117" s="95"/>
      <c r="M117" s="92">
        <f>K117+L117</f>
        <v>0</v>
      </c>
      <c r="N117" s="92"/>
      <c r="O117" s="357" t="s">
        <v>361</v>
      </c>
      <c r="P117" s="356"/>
      <c r="W117" s="164">
        <f>U117*V117</f>
        <v>0</v>
      </c>
      <c r="X117" s="555" t="s">
        <v>560</v>
      </c>
      <c r="Y117" s="532"/>
      <c r="Z117" s="533"/>
      <c r="AA117" s="534"/>
      <c r="AB117" s="534"/>
      <c r="AC117" s="533"/>
    </row>
    <row r="118" spans="1:29" x14ac:dyDescent="0.2">
      <c r="A118" s="12">
        <f>A117+1</f>
        <v>2102</v>
      </c>
      <c r="C118" s="18"/>
      <c r="D118" s="23"/>
      <c r="E118" s="18"/>
      <c r="F118" s="7"/>
      <c r="G118" s="97"/>
      <c r="H118" s="14"/>
      <c r="I118" s="4"/>
      <c r="J118" s="96"/>
      <c r="K118" s="95"/>
      <c r="L118" s="95"/>
      <c r="M118" s="92">
        <f>K118+L118</f>
        <v>0</v>
      </c>
      <c r="N118" s="92"/>
      <c r="O118" s="357" t="s">
        <v>361</v>
      </c>
      <c r="P118" s="356"/>
      <c r="W118" s="164">
        <f>U118*V118</f>
        <v>0</v>
      </c>
      <c r="X118" s="556" t="s">
        <v>561</v>
      </c>
      <c r="Y118" s="9"/>
      <c r="AA118" s="9"/>
      <c r="AB118" s="9"/>
    </row>
    <row r="119" spans="1:29" x14ac:dyDescent="0.2">
      <c r="A119" s="9"/>
      <c r="C119" s="9"/>
      <c r="D119" s="9"/>
      <c r="E119" s="9"/>
      <c r="G119" s="9"/>
      <c r="H119" s="9"/>
      <c r="I119" s="9"/>
      <c r="J119" s="9"/>
      <c r="K119" s="95"/>
      <c r="L119" s="95"/>
      <c r="M119" s="92"/>
      <c r="N119" s="95"/>
      <c r="O119" s="9"/>
      <c r="P119" s="332"/>
      <c r="X119" s="557" t="s">
        <v>562</v>
      </c>
      <c r="Y119" s="525"/>
      <c r="Z119" s="510"/>
      <c r="AA119" s="190"/>
      <c r="AB119" s="190"/>
      <c r="AC119" s="510"/>
    </row>
    <row r="120" spans="1:29" x14ac:dyDescent="0.2">
      <c r="A120" s="9"/>
      <c r="B120" s="355" t="s">
        <v>458</v>
      </c>
      <c r="C120" s="49"/>
      <c r="D120" s="82"/>
      <c r="E120" s="49"/>
      <c r="F120" s="48"/>
      <c r="G120" s="82"/>
      <c r="H120" s="105"/>
      <c r="I120" s="105" t="s">
        <v>79</v>
      </c>
      <c r="J120" s="243"/>
      <c r="K120" s="149">
        <f>SUM(K121:K124)</f>
        <v>0</v>
      </c>
      <c r="L120" s="149">
        <f>SUM(L121:L124)</f>
        <v>0</v>
      </c>
      <c r="M120" s="255">
        <f>SUM(M121:M124)</f>
        <v>0</v>
      </c>
      <c r="N120" s="296">
        <f>SUM(N121:N124)</f>
        <v>0</v>
      </c>
      <c r="O120" s="110"/>
      <c r="P120" s="282"/>
      <c r="X120" s="498"/>
    </row>
    <row r="121" spans="1:29" x14ac:dyDescent="0.2">
      <c r="A121" s="107"/>
      <c r="B121" s="72"/>
      <c r="C121" s="121" t="s">
        <v>378</v>
      </c>
      <c r="D121" s="75" t="s">
        <v>377</v>
      </c>
      <c r="E121" s="121" t="s">
        <v>376</v>
      </c>
      <c r="F121" s="317"/>
      <c r="G121" s="23" t="s">
        <v>412</v>
      </c>
      <c r="H121" s="17"/>
      <c r="I121" s="17"/>
      <c r="J121" s="115"/>
      <c r="K121" s="114"/>
      <c r="L121" s="114"/>
      <c r="M121" s="288" t="s">
        <v>355</v>
      </c>
      <c r="N121" s="354"/>
      <c r="P121" s="292" t="s">
        <v>354</v>
      </c>
      <c r="Q121" s="291" t="s">
        <v>353</v>
      </c>
      <c r="R121" s="542" t="s">
        <v>552</v>
      </c>
      <c r="S121" s="543" t="s">
        <v>553</v>
      </c>
      <c r="T121" s="544" t="s">
        <v>554</v>
      </c>
      <c r="U121" s="545" t="s">
        <v>555</v>
      </c>
      <c r="V121" s="546" t="s">
        <v>556</v>
      </c>
      <c r="W121" s="547" t="s">
        <v>557</v>
      </c>
      <c r="X121" s="558"/>
      <c r="Y121" s="537" t="s">
        <v>563</v>
      </c>
      <c r="Z121" s="537"/>
      <c r="AA121" s="538"/>
      <c r="AB121" s="538"/>
      <c r="AC121" s="537"/>
    </row>
    <row r="122" spans="1:29" x14ac:dyDescent="0.2">
      <c r="A122" s="12">
        <v>2200</v>
      </c>
      <c r="B122" s="9" t="s">
        <v>457</v>
      </c>
      <c r="C122" s="156">
        <v>0</v>
      </c>
      <c r="D122" s="156">
        <f>G19</f>
        <v>0</v>
      </c>
      <c r="E122" s="2">
        <v>0</v>
      </c>
      <c r="F122" s="317" t="s">
        <v>456</v>
      </c>
      <c r="G122" s="2">
        <f>C122+D122+E122</f>
        <v>0</v>
      </c>
      <c r="H122" s="14"/>
      <c r="I122" s="15" t="s">
        <v>455</v>
      </c>
      <c r="J122" s="96"/>
      <c r="K122" s="95"/>
      <c r="L122" s="95">
        <v>0</v>
      </c>
      <c r="M122" s="92">
        <f>K122+L122</f>
        <v>0</v>
      </c>
      <c r="N122" s="92"/>
      <c r="O122" s="3" t="s">
        <v>361</v>
      </c>
      <c r="P122" s="282"/>
      <c r="Q122" s="1">
        <f>$X$121</f>
        <v>0</v>
      </c>
      <c r="R122" s="1">
        <f>$X$122</f>
        <v>0</v>
      </c>
      <c r="S122" s="1">
        <f>$X$123</f>
        <v>0</v>
      </c>
      <c r="T122" s="1">
        <f>$X$124</f>
        <v>0</v>
      </c>
      <c r="U122" s="1">
        <v>0</v>
      </c>
      <c r="V122" s="7">
        <v>0</v>
      </c>
      <c r="W122" s="164">
        <f>U122*V122</f>
        <v>0</v>
      </c>
      <c r="X122" s="559"/>
      <c r="Y122" s="510" t="s">
        <v>564</v>
      </c>
      <c r="Z122" s="510"/>
      <c r="AA122" s="190"/>
      <c r="AB122" s="190"/>
      <c r="AC122" s="510"/>
    </row>
    <row r="123" spans="1:29" x14ac:dyDescent="0.2">
      <c r="C123" s="18"/>
      <c r="D123" s="23"/>
      <c r="E123" s="18"/>
      <c r="F123" s="240"/>
      <c r="G123" s="18"/>
      <c r="H123" s="15"/>
      <c r="I123" s="119"/>
      <c r="J123" s="119"/>
      <c r="K123" s="29"/>
      <c r="L123" s="29"/>
      <c r="M123" s="95"/>
      <c r="N123" s="92"/>
      <c r="P123" s="282"/>
      <c r="X123" s="560"/>
      <c r="Y123" s="242" t="s">
        <v>565</v>
      </c>
      <c r="Z123" s="242"/>
      <c r="AA123" s="527"/>
      <c r="AB123" s="527"/>
      <c r="AC123" s="242"/>
    </row>
    <row r="124" spans="1:29" x14ac:dyDescent="0.2">
      <c r="C124" s="18"/>
      <c r="D124" s="23"/>
      <c r="E124" s="18"/>
      <c r="F124" s="240"/>
      <c r="G124" s="18"/>
      <c r="H124" s="15"/>
      <c r="I124" s="119"/>
      <c r="J124" s="119"/>
      <c r="K124" s="321"/>
      <c r="L124" s="321"/>
      <c r="M124" s="108"/>
      <c r="N124" s="108"/>
      <c r="P124" s="282"/>
      <c r="X124" s="561"/>
      <c r="Y124" s="562" t="s">
        <v>566</v>
      </c>
      <c r="Z124" s="563"/>
      <c r="AA124" s="562"/>
      <c r="AB124" s="562"/>
      <c r="AC124" s="563"/>
    </row>
    <row r="125" spans="1:29" x14ac:dyDescent="0.2">
      <c r="B125" s="106" t="s">
        <v>454</v>
      </c>
      <c r="C125" s="83"/>
      <c r="D125" s="153"/>
      <c r="E125" s="83"/>
      <c r="F125" s="320"/>
      <c r="G125" s="83"/>
      <c r="H125" s="105"/>
      <c r="I125" s="105" t="s">
        <v>79</v>
      </c>
      <c r="J125" s="243"/>
      <c r="K125" s="149">
        <f>SUM(K126:K139)</f>
        <v>0</v>
      </c>
      <c r="L125" s="149">
        <f>SUM(L126:L139)</f>
        <v>0</v>
      </c>
      <c r="M125" s="296">
        <f>SUM(M126:M139)</f>
        <v>0</v>
      </c>
      <c r="N125" s="296">
        <f>SUM(N126:N139)</f>
        <v>0</v>
      </c>
      <c r="P125" s="282"/>
      <c r="X125" s="564" t="s">
        <v>567</v>
      </c>
      <c r="Y125" s="9"/>
      <c r="AA125" s="9"/>
      <c r="AB125" s="9"/>
    </row>
    <row r="126" spans="1:29" ht="29" x14ac:dyDescent="0.2">
      <c r="C126" s="353" t="s">
        <v>378</v>
      </c>
      <c r="D126" s="352" t="s">
        <v>377</v>
      </c>
      <c r="E126" s="351" t="s">
        <v>376</v>
      </c>
      <c r="F126" s="7"/>
      <c r="G126" s="220" t="s">
        <v>412</v>
      </c>
      <c r="H126" s="350" t="s">
        <v>375</v>
      </c>
      <c r="I126" s="319" t="s">
        <v>374</v>
      </c>
      <c r="J126" s="115"/>
      <c r="K126" s="114"/>
      <c r="L126" s="114"/>
      <c r="M126" s="288" t="s">
        <v>355</v>
      </c>
      <c r="N126" s="288"/>
      <c r="P126" s="292" t="s">
        <v>354</v>
      </c>
      <c r="Q126" s="291" t="s">
        <v>353</v>
      </c>
      <c r="R126" s="542" t="s">
        <v>552</v>
      </c>
      <c r="S126" s="543" t="s">
        <v>553</v>
      </c>
      <c r="T126" s="544" t="s">
        <v>554</v>
      </c>
      <c r="U126" s="545" t="s">
        <v>555</v>
      </c>
      <c r="V126" s="546" t="s">
        <v>556</v>
      </c>
      <c r="W126" s="547" t="s">
        <v>557</v>
      </c>
      <c r="X126" s="565" t="s">
        <v>568</v>
      </c>
    </row>
    <row r="127" spans="1:29" x14ac:dyDescent="0.2">
      <c r="A127" s="12">
        <v>2310</v>
      </c>
      <c r="B127" s="9" t="s">
        <v>453</v>
      </c>
      <c r="C127" s="349">
        <v>0</v>
      </c>
      <c r="D127" s="348">
        <f>$G$19</f>
        <v>0</v>
      </c>
      <c r="E127" s="347">
        <v>0</v>
      </c>
      <c r="F127" s="317"/>
      <c r="G127" s="156">
        <f>C127+D127+E127</f>
        <v>0</v>
      </c>
      <c r="H127" s="346">
        <v>0</v>
      </c>
      <c r="I127" s="4">
        <f t="shared" ref="I127:I135" si="4">ROUND(($H127*108.33%)*2,1)/2</f>
        <v>0</v>
      </c>
      <c r="J127" s="96"/>
      <c r="K127" s="95"/>
      <c r="L127" s="95">
        <f t="shared" ref="L127:L135" si="5">ROUND((G127*I127)*2,1)/2</f>
        <v>0</v>
      </c>
      <c r="M127" s="92">
        <f t="shared" ref="M127:M135" si="6">K127+L127</f>
        <v>0</v>
      </c>
      <c r="N127" s="92"/>
      <c r="P127" s="282"/>
      <c r="Q127" s="345">
        <f>$X$121</f>
        <v>0</v>
      </c>
      <c r="R127" s="566">
        <f>$X$122</f>
        <v>0</v>
      </c>
      <c r="S127" s="567">
        <f>$X$123</f>
        <v>0</v>
      </c>
      <c r="T127" s="568">
        <f>$X$124</f>
        <v>0</v>
      </c>
      <c r="U127" s="1">
        <v>0</v>
      </c>
      <c r="V127" s="7">
        <v>0</v>
      </c>
      <c r="W127" s="164">
        <f t="shared" ref="W127:W134" si="7">U127*V127</f>
        <v>0</v>
      </c>
      <c r="X127" s="569" t="s">
        <v>569</v>
      </c>
    </row>
    <row r="128" spans="1:29" x14ac:dyDescent="0.2">
      <c r="A128" s="12">
        <f t="shared" ref="A128:A134" si="8">A127+1</f>
        <v>2311</v>
      </c>
      <c r="B128" s="9" t="s">
        <v>452</v>
      </c>
      <c r="C128" s="156">
        <v>0</v>
      </c>
      <c r="D128" s="156">
        <f>$G$19</f>
        <v>0</v>
      </c>
      <c r="E128" s="156">
        <v>0</v>
      </c>
      <c r="F128" s="240"/>
      <c r="G128" s="156">
        <f>C128+D128+E128</f>
        <v>0</v>
      </c>
      <c r="H128" s="14">
        <v>0</v>
      </c>
      <c r="I128" s="4">
        <f t="shared" si="4"/>
        <v>0</v>
      </c>
      <c r="J128" s="96"/>
      <c r="K128" s="95"/>
      <c r="L128" s="95">
        <f t="shared" si="5"/>
        <v>0</v>
      </c>
      <c r="M128" s="92">
        <f t="shared" si="6"/>
        <v>0</v>
      </c>
      <c r="N128" s="92"/>
      <c r="P128" s="282"/>
      <c r="W128" s="164">
        <f t="shared" si="7"/>
        <v>0</v>
      </c>
      <c r="X128" s="569"/>
    </row>
    <row r="129" spans="1:29" x14ac:dyDescent="0.2">
      <c r="A129" s="12">
        <f t="shared" si="8"/>
        <v>2312</v>
      </c>
      <c r="B129" s="9" t="s">
        <v>451</v>
      </c>
      <c r="C129" s="156">
        <v>0</v>
      </c>
      <c r="D129" s="156">
        <f>$G$19</f>
        <v>0</v>
      </c>
      <c r="E129" s="156">
        <v>0</v>
      </c>
      <c r="F129" s="317"/>
      <c r="G129" s="156">
        <f>C129+D129+E129</f>
        <v>0</v>
      </c>
      <c r="H129" s="14">
        <v>0</v>
      </c>
      <c r="I129" s="4">
        <f t="shared" si="4"/>
        <v>0</v>
      </c>
      <c r="J129" s="96"/>
      <c r="K129" s="95"/>
      <c r="L129" s="95">
        <f t="shared" si="5"/>
        <v>0</v>
      </c>
      <c r="M129" s="92">
        <f t="shared" si="6"/>
        <v>0</v>
      </c>
      <c r="N129" s="92"/>
      <c r="O129" s="3" t="s">
        <v>361</v>
      </c>
      <c r="P129" s="282"/>
      <c r="W129" s="164">
        <f t="shared" si="7"/>
        <v>0</v>
      </c>
      <c r="X129" s="570" t="s">
        <v>570</v>
      </c>
      <c r="Y129" s="571"/>
      <c r="Z129" s="537"/>
      <c r="AA129" s="538"/>
      <c r="AB129" s="538"/>
      <c r="AC129" s="537"/>
    </row>
    <row r="130" spans="1:29" x14ac:dyDescent="0.2">
      <c r="A130" s="12">
        <f t="shared" si="8"/>
        <v>2313</v>
      </c>
      <c r="B130" s="9" t="s">
        <v>450</v>
      </c>
      <c r="C130" s="156"/>
      <c r="D130" s="156"/>
      <c r="E130" s="156"/>
      <c r="F130" s="276" t="s">
        <v>449</v>
      </c>
      <c r="G130" s="2">
        <v>0</v>
      </c>
      <c r="H130" s="14">
        <v>0</v>
      </c>
      <c r="I130" s="4">
        <f t="shared" si="4"/>
        <v>0</v>
      </c>
      <c r="J130" s="96"/>
      <c r="K130" s="95"/>
      <c r="L130" s="95">
        <f t="shared" si="5"/>
        <v>0</v>
      </c>
      <c r="M130" s="92">
        <f t="shared" si="6"/>
        <v>0</v>
      </c>
      <c r="N130" s="92"/>
      <c r="O130" s="3" t="s">
        <v>361</v>
      </c>
      <c r="P130" s="282"/>
      <c r="W130" s="164">
        <f t="shared" si="7"/>
        <v>0</v>
      </c>
      <c r="X130" s="572" t="s">
        <v>571</v>
      </c>
      <c r="Y130" s="526"/>
      <c r="Z130" s="242"/>
      <c r="AA130" s="527"/>
      <c r="AB130" s="527"/>
      <c r="AC130" s="242"/>
    </row>
    <row r="131" spans="1:29" x14ac:dyDescent="0.2">
      <c r="A131" s="12">
        <f t="shared" si="8"/>
        <v>2314</v>
      </c>
      <c r="B131" s="9" t="s">
        <v>448</v>
      </c>
      <c r="C131" s="156">
        <v>0</v>
      </c>
      <c r="D131" s="156">
        <f>$G$19</f>
        <v>0</v>
      </c>
      <c r="E131" s="156">
        <v>0</v>
      </c>
      <c r="F131" s="317"/>
      <c r="G131" s="156">
        <f>D131+C131+E131</f>
        <v>0</v>
      </c>
      <c r="H131" s="14">
        <v>0</v>
      </c>
      <c r="I131" s="4">
        <f t="shared" si="4"/>
        <v>0</v>
      </c>
      <c r="J131" s="96"/>
      <c r="K131" s="95"/>
      <c r="L131" s="95">
        <f t="shared" si="5"/>
        <v>0</v>
      </c>
      <c r="M131" s="92">
        <f t="shared" si="6"/>
        <v>0</v>
      </c>
      <c r="N131" s="92"/>
      <c r="P131" s="282"/>
      <c r="W131" s="164">
        <f t="shared" si="7"/>
        <v>0</v>
      </c>
      <c r="X131" s="573" t="s">
        <v>572</v>
      </c>
      <c r="Y131" s="574"/>
      <c r="Z131" s="563"/>
      <c r="AA131" s="562"/>
      <c r="AB131" s="562"/>
      <c r="AC131" s="563"/>
    </row>
    <row r="132" spans="1:29" x14ac:dyDescent="0.2">
      <c r="A132" s="12">
        <f t="shared" si="8"/>
        <v>2315</v>
      </c>
      <c r="B132" s="9" t="s">
        <v>447</v>
      </c>
      <c r="C132" s="156"/>
      <c r="D132" s="156"/>
      <c r="E132" s="156">
        <v>0</v>
      </c>
      <c r="F132" s="317"/>
      <c r="G132" s="156">
        <f>D132+C132+E132</f>
        <v>0</v>
      </c>
      <c r="H132" s="14">
        <v>0</v>
      </c>
      <c r="I132" s="4">
        <f t="shared" si="4"/>
        <v>0</v>
      </c>
      <c r="J132" s="96"/>
      <c r="K132" s="95"/>
      <c r="L132" s="95">
        <f t="shared" si="5"/>
        <v>0</v>
      </c>
      <c r="M132" s="92">
        <f t="shared" si="6"/>
        <v>0</v>
      </c>
      <c r="N132" s="92"/>
      <c r="O132" s="3" t="s">
        <v>361</v>
      </c>
      <c r="P132" s="282"/>
      <c r="W132" s="164">
        <f t="shared" si="7"/>
        <v>0</v>
      </c>
      <c r="X132" s="575" t="s">
        <v>573</v>
      </c>
      <c r="Y132" s="576"/>
      <c r="Z132" s="577"/>
      <c r="AA132" s="578"/>
      <c r="AB132" s="578"/>
      <c r="AC132" s="577"/>
    </row>
    <row r="133" spans="1:29" x14ac:dyDescent="0.2">
      <c r="A133" s="12">
        <f t="shared" si="8"/>
        <v>2316</v>
      </c>
      <c r="B133" s="9" t="s">
        <v>383</v>
      </c>
      <c r="C133" s="156">
        <v>0</v>
      </c>
      <c r="D133" s="156">
        <f>$G$19</f>
        <v>0</v>
      </c>
      <c r="E133" s="156">
        <v>0</v>
      </c>
      <c r="F133" s="317"/>
      <c r="G133" s="156">
        <f>D133+C133+E133</f>
        <v>0</v>
      </c>
      <c r="H133" s="14">
        <v>0</v>
      </c>
      <c r="I133" s="4">
        <f t="shared" si="4"/>
        <v>0</v>
      </c>
      <c r="J133" s="96"/>
      <c r="K133" s="95"/>
      <c r="L133" s="95">
        <f t="shared" si="5"/>
        <v>0</v>
      </c>
      <c r="M133" s="92">
        <f t="shared" si="6"/>
        <v>0</v>
      </c>
      <c r="N133" s="92"/>
      <c r="O133" s="3" t="s">
        <v>361</v>
      </c>
      <c r="P133" s="282"/>
      <c r="W133" s="164">
        <f t="shared" si="7"/>
        <v>0</v>
      </c>
      <c r="X133" s="498"/>
    </row>
    <row r="134" spans="1:29" x14ac:dyDescent="0.2">
      <c r="A134" s="12">
        <f t="shared" si="8"/>
        <v>2317</v>
      </c>
      <c r="B134" s="221" t="s">
        <v>446</v>
      </c>
      <c r="C134" s="156">
        <v>0</v>
      </c>
      <c r="D134" s="156">
        <f>$G$19</f>
        <v>0</v>
      </c>
      <c r="E134" s="156">
        <v>0</v>
      </c>
      <c r="F134" s="317"/>
      <c r="G134" s="156">
        <f>D134+C134+E134</f>
        <v>0</v>
      </c>
      <c r="H134" s="14">
        <v>0</v>
      </c>
      <c r="I134" s="4">
        <f t="shared" si="4"/>
        <v>0</v>
      </c>
      <c r="J134" s="96"/>
      <c r="K134" s="95"/>
      <c r="L134" s="95">
        <f t="shared" si="5"/>
        <v>0</v>
      </c>
      <c r="M134" s="92">
        <f t="shared" si="6"/>
        <v>0</v>
      </c>
      <c r="N134" s="92"/>
      <c r="P134" s="282"/>
      <c r="W134" s="164">
        <f t="shared" si="7"/>
        <v>0</v>
      </c>
      <c r="X134" s="498"/>
    </row>
    <row r="135" spans="1:29" x14ac:dyDescent="0.2">
      <c r="A135" s="12">
        <v>2318</v>
      </c>
      <c r="B135" s="9" t="s">
        <v>445</v>
      </c>
      <c r="C135" s="156">
        <v>0</v>
      </c>
      <c r="D135" s="156">
        <f>$G$19</f>
        <v>0</v>
      </c>
      <c r="E135" s="156">
        <v>0</v>
      </c>
      <c r="F135" s="317"/>
      <c r="G135" s="156">
        <f>D135+C135+E135</f>
        <v>0</v>
      </c>
      <c r="H135" s="14">
        <v>0</v>
      </c>
      <c r="I135" s="4">
        <f t="shared" si="4"/>
        <v>0</v>
      </c>
      <c r="J135" s="96"/>
      <c r="K135" s="95"/>
      <c r="L135" s="95">
        <f t="shared" si="5"/>
        <v>0</v>
      </c>
      <c r="M135" s="92">
        <f t="shared" si="6"/>
        <v>0</v>
      </c>
      <c r="N135" s="92"/>
      <c r="P135" s="282"/>
      <c r="X135" s="498"/>
    </row>
    <row r="136" spans="1:29" x14ac:dyDescent="0.2">
      <c r="C136" s="2"/>
      <c r="D136" s="156"/>
      <c r="E136" s="2"/>
      <c r="F136" s="317"/>
      <c r="G136" s="156"/>
      <c r="H136" s="4"/>
      <c r="I136" s="14"/>
      <c r="J136" s="344"/>
      <c r="K136" s="114"/>
      <c r="L136" s="114"/>
      <c r="M136" s="92"/>
      <c r="N136" s="92"/>
      <c r="P136" s="282"/>
      <c r="X136" s="498"/>
    </row>
    <row r="137" spans="1:29" x14ac:dyDescent="0.2">
      <c r="A137" s="12">
        <v>2319</v>
      </c>
      <c r="B137" s="9" t="s">
        <v>372</v>
      </c>
      <c r="C137" s="343">
        <f>$G$22</f>
        <v>0</v>
      </c>
      <c r="D137" s="156" t="s">
        <v>4</v>
      </c>
      <c r="E137" s="2" t="s">
        <v>76</v>
      </c>
      <c r="F137" s="317">
        <f>SUM(L126:L136)-L129-L130-L132-L133</f>
        <v>0</v>
      </c>
      <c r="G137" s="166" t="s">
        <v>380</v>
      </c>
      <c r="H137" s="4"/>
      <c r="I137" s="327"/>
      <c r="J137" s="96"/>
      <c r="K137" s="95"/>
      <c r="L137" s="95">
        <f>ROUND((F137*C137%)*2,1)/2</f>
        <v>0</v>
      </c>
      <c r="M137" s="92">
        <f>K137+L137</f>
        <v>0</v>
      </c>
      <c r="N137" s="92"/>
      <c r="P137" s="282"/>
      <c r="X137" s="557" t="s">
        <v>574</v>
      </c>
      <c r="Y137" s="525"/>
      <c r="Z137" s="510"/>
      <c r="AA137" s="190"/>
      <c r="AB137" s="190"/>
      <c r="AC137" s="510"/>
    </row>
    <row r="138" spans="1:29" x14ac:dyDescent="0.2">
      <c r="B138" s="9" t="s">
        <v>371</v>
      </c>
      <c r="C138" s="343">
        <f>$G$22</f>
        <v>0</v>
      </c>
      <c r="D138" s="156" t="s">
        <v>4</v>
      </c>
      <c r="E138" s="2" t="s">
        <v>76</v>
      </c>
      <c r="F138" s="317">
        <f>SUM(K126:K136)-K129-K130-K132-K133</f>
        <v>0</v>
      </c>
      <c r="G138" s="166" t="s">
        <v>380</v>
      </c>
      <c r="H138" s="4"/>
      <c r="I138" s="327"/>
      <c r="J138" s="96"/>
      <c r="K138" s="95">
        <f>ROUND((F138*C138%)*2,1)/2</f>
        <v>0</v>
      </c>
      <c r="L138" s="95"/>
      <c r="M138" s="92">
        <f>K138+L138</f>
        <v>0</v>
      </c>
      <c r="N138" s="92"/>
      <c r="P138" s="282"/>
      <c r="X138" s="557"/>
      <c r="Y138" s="525"/>
      <c r="Z138" s="510"/>
      <c r="AA138" s="190"/>
      <c r="AB138" s="190"/>
      <c r="AC138" s="510"/>
    </row>
    <row r="139" spans="1:29" x14ac:dyDescent="0.2">
      <c r="B139" s="72"/>
      <c r="C139" s="121"/>
      <c r="D139" s="75"/>
      <c r="E139" s="121"/>
      <c r="F139" s="7"/>
      <c r="G139" s="97"/>
      <c r="H139" s="120"/>
      <c r="I139" s="119"/>
      <c r="J139" s="123"/>
      <c r="K139" s="29"/>
      <c r="L139" s="29"/>
      <c r="M139" s="122"/>
      <c r="N139" s="122"/>
      <c r="P139" s="282"/>
      <c r="Q139" s="101"/>
      <c r="R139" s="101"/>
      <c r="S139" s="101"/>
      <c r="T139" s="101"/>
      <c r="U139" s="101"/>
      <c r="V139" s="187"/>
      <c r="W139" s="415"/>
      <c r="X139" s="498"/>
    </row>
    <row r="140" spans="1:29" x14ac:dyDescent="0.2">
      <c r="B140" s="106" t="s">
        <v>444</v>
      </c>
      <c r="C140" s="49"/>
      <c r="D140" s="82"/>
      <c r="E140" s="49"/>
      <c r="F140" s="320"/>
      <c r="G140" s="297"/>
      <c r="H140" s="105"/>
      <c r="I140" s="105" t="s">
        <v>79</v>
      </c>
      <c r="J140" s="243"/>
      <c r="K140" s="149">
        <f>SUM(K141:K154)</f>
        <v>0</v>
      </c>
      <c r="L140" s="149">
        <f>SUM(L141:L154)</f>
        <v>0</v>
      </c>
      <c r="M140" s="255">
        <f>SUM(M141:M154)</f>
        <v>0</v>
      </c>
      <c r="N140" s="255">
        <f>SUM(N141:N154)</f>
        <v>0</v>
      </c>
      <c r="O140" s="110"/>
      <c r="P140" s="282"/>
      <c r="Q140" s="101"/>
      <c r="R140" s="101"/>
      <c r="S140" s="101"/>
      <c r="T140" s="101"/>
      <c r="U140" s="101"/>
      <c r="V140" s="187"/>
      <c r="W140" s="415"/>
      <c r="X140" s="498"/>
    </row>
    <row r="141" spans="1:29" ht="29" x14ac:dyDescent="0.2">
      <c r="B141" s="342"/>
      <c r="C141" s="340" t="s">
        <v>378</v>
      </c>
      <c r="D141" s="341" t="s">
        <v>377</v>
      </c>
      <c r="E141" s="340" t="s">
        <v>376</v>
      </c>
      <c r="F141" s="339"/>
      <c r="G141" s="220" t="s">
        <v>412</v>
      </c>
      <c r="H141" s="319" t="s">
        <v>375</v>
      </c>
      <c r="I141" s="338" t="s">
        <v>374</v>
      </c>
      <c r="J141" s="115"/>
      <c r="K141" s="114"/>
      <c r="L141" s="114"/>
      <c r="M141" s="288" t="s">
        <v>355</v>
      </c>
      <c r="N141" s="288" t="s">
        <v>355</v>
      </c>
      <c r="P141" s="292" t="s">
        <v>354</v>
      </c>
      <c r="Q141" s="291" t="s">
        <v>353</v>
      </c>
      <c r="R141" s="542" t="s">
        <v>552</v>
      </c>
      <c r="S141" s="543" t="s">
        <v>553</v>
      </c>
      <c r="T141" s="544" t="s">
        <v>554</v>
      </c>
      <c r="U141" s="545" t="s">
        <v>555</v>
      </c>
      <c r="V141" s="546" t="s">
        <v>556</v>
      </c>
      <c r="W141" s="547" t="s">
        <v>557</v>
      </c>
      <c r="X141" s="641" t="s">
        <v>575</v>
      </c>
      <c r="Y141" s="638"/>
      <c r="Z141" s="638"/>
      <c r="AA141" s="638"/>
      <c r="AB141" s="638"/>
      <c r="AC141" s="638"/>
    </row>
    <row r="142" spans="1:29" x14ac:dyDescent="0.2">
      <c r="A142" s="12">
        <v>2320</v>
      </c>
      <c r="B142" s="9" t="s">
        <v>443</v>
      </c>
      <c r="C142" s="156">
        <v>0</v>
      </c>
      <c r="D142" s="156">
        <f t="shared" ref="D142:D147" si="9">$G$19</f>
        <v>0</v>
      </c>
      <c r="E142" s="156">
        <v>0</v>
      </c>
      <c r="F142" s="317"/>
      <c r="G142" s="156">
        <f t="shared" ref="G142:G147" si="10">C142+D142+E142</f>
        <v>0</v>
      </c>
      <c r="H142" s="14">
        <v>0</v>
      </c>
      <c r="I142" s="4">
        <f t="shared" ref="I142:I149" si="11">ROUND(($H142*108.33%)*2,1)/2</f>
        <v>0</v>
      </c>
      <c r="J142" s="96"/>
      <c r="K142" s="95"/>
      <c r="L142" s="95">
        <f t="shared" ref="L142:L149" si="12">ROUND((G142*I142)*2,1)/2</f>
        <v>0</v>
      </c>
      <c r="M142" s="92">
        <f t="shared" ref="M142:M150" si="13">K142+L142</f>
        <v>0</v>
      </c>
      <c r="N142" s="92"/>
      <c r="P142" s="282"/>
      <c r="Q142" s="1">
        <f>$X$121</f>
        <v>0</v>
      </c>
      <c r="R142" s="1">
        <f>$X$122</f>
        <v>0</v>
      </c>
      <c r="S142" s="1">
        <f>$X$123</f>
        <v>0</v>
      </c>
      <c r="T142" s="1">
        <f>$X$124</f>
        <v>0</v>
      </c>
      <c r="U142" s="1">
        <v>0</v>
      </c>
      <c r="V142" s="7">
        <v>0</v>
      </c>
      <c r="W142" s="164">
        <f t="shared" ref="W142:W150" si="14">U142*V142</f>
        <v>0</v>
      </c>
      <c r="X142" s="639"/>
      <c r="Y142" s="638"/>
      <c r="Z142" s="638"/>
      <c r="AA142" s="638"/>
      <c r="AB142" s="638"/>
      <c r="AC142" s="638"/>
    </row>
    <row r="143" spans="1:29" x14ac:dyDescent="0.2">
      <c r="A143" s="12">
        <f t="shared" ref="A143:A150" si="15">A142+1</f>
        <v>2321</v>
      </c>
      <c r="B143" s="9" t="s">
        <v>442</v>
      </c>
      <c r="C143" s="156">
        <v>0</v>
      </c>
      <c r="D143" s="156">
        <f t="shared" si="9"/>
        <v>0</v>
      </c>
      <c r="E143" s="156">
        <v>0</v>
      </c>
      <c r="F143" s="317"/>
      <c r="G143" s="156">
        <f t="shared" si="10"/>
        <v>0</v>
      </c>
      <c r="H143" s="14">
        <v>0</v>
      </c>
      <c r="I143" s="4">
        <f t="shared" si="11"/>
        <v>0</v>
      </c>
      <c r="J143" s="96"/>
      <c r="K143" s="95"/>
      <c r="L143" s="95">
        <f t="shared" si="12"/>
        <v>0</v>
      </c>
      <c r="M143" s="92">
        <f t="shared" si="13"/>
        <v>0</v>
      </c>
      <c r="N143" s="92"/>
      <c r="P143" s="282"/>
      <c r="W143" s="164">
        <f t="shared" si="14"/>
        <v>0</v>
      </c>
      <c r="X143" s="498"/>
    </row>
    <row r="144" spans="1:29" x14ac:dyDescent="0.2">
      <c r="A144" s="12">
        <f t="shared" si="15"/>
        <v>2322</v>
      </c>
      <c r="B144" s="9" t="s">
        <v>441</v>
      </c>
      <c r="C144" s="156">
        <v>0</v>
      </c>
      <c r="D144" s="156">
        <f t="shared" si="9"/>
        <v>0</v>
      </c>
      <c r="E144" s="156">
        <v>0</v>
      </c>
      <c r="F144" s="248"/>
      <c r="G144" s="156">
        <f t="shared" si="10"/>
        <v>0</v>
      </c>
      <c r="H144" s="14">
        <v>0</v>
      </c>
      <c r="I144" s="4">
        <f t="shared" si="11"/>
        <v>0</v>
      </c>
      <c r="J144" s="96"/>
      <c r="K144" s="95"/>
      <c r="L144" s="95">
        <f t="shared" si="12"/>
        <v>0</v>
      </c>
      <c r="M144" s="92">
        <f t="shared" si="13"/>
        <v>0</v>
      </c>
      <c r="N144" s="92"/>
      <c r="P144" s="282"/>
      <c r="T144" s="9"/>
      <c r="W144" s="164">
        <f t="shared" si="14"/>
        <v>0</v>
      </c>
      <c r="X144" s="498"/>
    </row>
    <row r="145" spans="1:29" x14ac:dyDescent="0.2">
      <c r="A145" s="12">
        <f t="shared" si="15"/>
        <v>2323</v>
      </c>
      <c r="B145" s="9" t="s">
        <v>440</v>
      </c>
      <c r="C145" s="156">
        <v>0</v>
      </c>
      <c r="D145" s="156">
        <f t="shared" si="9"/>
        <v>0</v>
      </c>
      <c r="E145" s="156">
        <v>0</v>
      </c>
      <c r="F145" s="317"/>
      <c r="G145" s="156">
        <f t="shared" si="10"/>
        <v>0</v>
      </c>
      <c r="H145" s="14">
        <v>0</v>
      </c>
      <c r="I145" s="4">
        <f t="shared" si="11"/>
        <v>0</v>
      </c>
      <c r="J145" s="96"/>
      <c r="K145" s="95"/>
      <c r="L145" s="95">
        <f t="shared" si="12"/>
        <v>0</v>
      </c>
      <c r="M145" s="92">
        <f t="shared" si="13"/>
        <v>0</v>
      </c>
      <c r="N145" s="92"/>
      <c r="P145" s="282"/>
      <c r="T145" s="9"/>
      <c r="W145" s="164">
        <f t="shared" si="14"/>
        <v>0</v>
      </c>
      <c r="X145" s="498"/>
    </row>
    <row r="146" spans="1:29" x14ac:dyDescent="0.2">
      <c r="A146" s="12">
        <f t="shared" si="15"/>
        <v>2324</v>
      </c>
      <c r="B146" s="9" t="s">
        <v>439</v>
      </c>
      <c r="C146" s="156">
        <v>0</v>
      </c>
      <c r="D146" s="156">
        <f t="shared" si="9"/>
        <v>0</v>
      </c>
      <c r="E146" s="156">
        <v>0</v>
      </c>
      <c r="F146" s="317"/>
      <c r="G146" s="156">
        <f t="shared" si="10"/>
        <v>0</v>
      </c>
      <c r="H146" s="14">
        <v>0</v>
      </c>
      <c r="I146" s="4">
        <f t="shared" si="11"/>
        <v>0</v>
      </c>
      <c r="J146" s="96"/>
      <c r="K146" s="95"/>
      <c r="L146" s="95">
        <f t="shared" si="12"/>
        <v>0</v>
      </c>
      <c r="M146" s="92">
        <f t="shared" si="13"/>
        <v>0</v>
      </c>
      <c r="N146" s="92"/>
      <c r="P146" s="282"/>
      <c r="T146" s="9"/>
      <c r="W146" s="164">
        <f t="shared" si="14"/>
        <v>0</v>
      </c>
      <c r="X146" s="640" t="s">
        <v>576</v>
      </c>
      <c r="Y146" s="638"/>
      <c r="Z146" s="638"/>
      <c r="AA146" s="638"/>
      <c r="AB146" s="638"/>
      <c r="AC146" s="638"/>
    </row>
    <row r="147" spans="1:29" x14ac:dyDescent="0.2">
      <c r="A147" s="12">
        <f t="shared" si="15"/>
        <v>2325</v>
      </c>
      <c r="B147" s="9" t="s">
        <v>438</v>
      </c>
      <c r="C147" s="156">
        <v>0</v>
      </c>
      <c r="D147" s="156">
        <f t="shared" si="9"/>
        <v>0</v>
      </c>
      <c r="E147" s="156">
        <v>0</v>
      </c>
      <c r="F147" s="317"/>
      <c r="G147" s="156">
        <f t="shared" si="10"/>
        <v>0</v>
      </c>
      <c r="H147" s="14">
        <v>0</v>
      </c>
      <c r="I147" s="4">
        <f t="shared" si="11"/>
        <v>0</v>
      </c>
      <c r="J147" s="96"/>
      <c r="K147" s="95"/>
      <c r="L147" s="95">
        <f t="shared" si="12"/>
        <v>0</v>
      </c>
      <c r="M147" s="92">
        <f t="shared" si="13"/>
        <v>0</v>
      </c>
      <c r="N147" s="92"/>
      <c r="P147" s="282"/>
      <c r="T147" s="9"/>
      <c r="W147" s="164">
        <f t="shared" si="14"/>
        <v>0</v>
      </c>
      <c r="X147" s="639"/>
      <c r="Y147" s="638"/>
      <c r="Z147" s="638"/>
      <c r="AA147" s="638"/>
      <c r="AB147" s="638"/>
      <c r="AC147" s="638"/>
    </row>
    <row r="148" spans="1:29" x14ac:dyDescent="0.2">
      <c r="A148" s="12">
        <f t="shared" si="15"/>
        <v>2326</v>
      </c>
      <c r="B148" s="9" t="s">
        <v>287</v>
      </c>
      <c r="C148" s="156"/>
      <c r="D148" s="156"/>
      <c r="E148" s="156"/>
      <c r="F148" s="276" t="s">
        <v>130</v>
      </c>
      <c r="G148" s="2">
        <v>0</v>
      </c>
      <c r="H148" s="14">
        <v>0</v>
      </c>
      <c r="I148" s="4">
        <f t="shared" si="11"/>
        <v>0</v>
      </c>
      <c r="J148" s="96"/>
      <c r="K148" s="95"/>
      <c r="L148" s="95">
        <f t="shared" si="12"/>
        <v>0</v>
      </c>
      <c r="M148" s="92">
        <f t="shared" si="13"/>
        <v>0</v>
      </c>
      <c r="N148" s="92"/>
      <c r="P148" s="282"/>
      <c r="T148" s="9"/>
      <c r="W148" s="164">
        <f t="shared" si="14"/>
        <v>0</v>
      </c>
      <c r="X148" s="498"/>
    </row>
    <row r="149" spans="1:29" x14ac:dyDescent="0.2">
      <c r="A149" s="12">
        <f t="shared" si="15"/>
        <v>2327</v>
      </c>
      <c r="B149" s="9" t="s">
        <v>383</v>
      </c>
      <c r="C149" s="156">
        <v>0</v>
      </c>
      <c r="D149" s="156">
        <f>$G$19</f>
        <v>0</v>
      </c>
      <c r="E149" s="156">
        <v>0</v>
      </c>
      <c r="F149" s="276"/>
      <c r="G149" s="156">
        <f>C149+D149+E149</f>
        <v>0</v>
      </c>
      <c r="H149" s="14">
        <v>0</v>
      </c>
      <c r="I149" s="4">
        <f t="shared" si="11"/>
        <v>0</v>
      </c>
      <c r="J149" s="96"/>
      <c r="K149" s="95"/>
      <c r="L149" s="95">
        <f t="shared" si="12"/>
        <v>0</v>
      </c>
      <c r="M149" s="92">
        <f t="shared" si="13"/>
        <v>0</v>
      </c>
      <c r="N149" s="92"/>
      <c r="O149" s="3" t="s">
        <v>361</v>
      </c>
      <c r="P149" s="282"/>
      <c r="T149" s="9"/>
      <c r="W149" s="164">
        <f t="shared" si="14"/>
        <v>0</v>
      </c>
      <c r="X149" s="498"/>
    </row>
    <row r="150" spans="1:29" x14ac:dyDescent="0.2">
      <c r="A150" s="12">
        <f t="shared" si="15"/>
        <v>2328</v>
      </c>
      <c r="B150" s="9" t="s">
        <v>437</v>
      </c>
      <c r="C150" s="156">
        <v>0</v>
      </c>
      <c r="D150" s="156">
        <f>$G$19</f>
        <v>0</v>
      </c>
      <c r="E150" s="156">
        <v>0</v>
      </c>
      <c r="F150" s="276" t="s">
        <v>130</v>
      </c>
      <c r="G150" s="156">
        <f>C150+D150+E150</f>
        <v>0</v>
      </c>
      <c r="H150" s="14">
        <v>200</v>
      </c>
      <c r="I150" s="4"/>
      <c r="J150" s="123"/>
      <c r="K150" s="95"/>
      <c r="L150" s="95">
        <f>G150*H150</f>
        <v>0</v>
      </c>
      <c r="M150" s="92">
        <f t="shared" si="13"/>
        <v>0</v>
      </c>
      <c r="N150" s="92"/>
      <c r="P150" s="282"/>
      <c r="W150" s="164">
        <f t="shared" si="14"/>
        <v>0</v>
      </c>
      <c r="X150" s="498"/>
    </row>
    <row r="151" spans="1:29" x14ac:dyDescent="0.2">
      <c r="C151" s="2"/>
      <c r="D151" s="156"/>
      <c r="E151" s="2"/>
      <c r="F151" s="317"/>
      <c r="G151" s="156"/>
      <c r="H151" s="4"/>
      <c r="I151" s="327"/>
      <c r="J151" s="123"/>
      <c r="K151" s="29"/>
      <c r="L151" s="29"/>
      <c r="M151" s="92"/>
      <c r="N151" s="92"/>
      <c r="P151" s="282"/>
      <c r="X151" s="498"/>
    </row>
    <row r="152" spans="1:29" x14ac:dyDescent="0.2">
      <c r="A152" s="12">
        <v>2329</v>
      </c>
      <c r="B152" s="9" t="s">
        <v>372</v>
      </c>
      <c r="C152" s="156">
        <f>$G$22</f>
        <v>0</v>
      </c>
      <c r="D152" s="156" t="s">
        <v>4</v>
      </c>
      <c r="E152" s="2" t="s">
        <v>76</v>
      </c>
      <c r="F152" s="317">
        <f>SUM(L141:L151)-L149</f>
        <v>0</v>
      </c>
      <c r="G152" s="166" t="s">
        <v>380</v>
      </c>
      <c r="H152" s="4"/>
      <c r="I152" s="327"/>
      <c r="J152" s="96"/>
      <c r="K152" s="95"/>
      <c r="L152" s="95">
        <f>ROUND((F152*C152%)*2,1)/2</f>
        <v>0</v>
      </c>
      <c r="M152" s="92">
        <f>K152+L152</f>
        <v>0</v>
      </c>
      <c r="N152" s="92"/>
      <c r="P152" s="282"/>
      <c r="X152" s="498"/>
    </row>
    <row r="153" spans="1:29" x14ac:dyDescent="0.2">
      <c r="B153" s="9" t="s">
        <v>371</v>
      </c>
      <c r="C153" s="156">
        <f>$G$22</f>
        <v>0</v>
      </c>
      <c r="D153" s="156" t="s">
        <v>4</v>
      </c>
      <c r="E153" s="2" t="s">
        <v>76</v>
      </c>
      <c r="F153" s="317">
        <f>SUM(K141:K151)-K149</f>
        <v>0</v>
      </c>
      <c r="G153" s="166" t="s">
        <v>380</v>
      </c>
      <c r="H153" s="4"/>
      <c r="I153" s="327"/>
      <c r="J153" s="96"/>
      <c r="K153" s="95">
        <f>ROUND((F153*C153%)*2,1)/2</f>
        <v>0</v>
      </c>
      <c r="L153" s="95"/>
      <c r="M153" s="92">
        <f>K153+L153</f>
        <v>0</v>
      </c>
      <c r="N153" s="92"/>
      <c r="P153" s="282"/>
      <c r="X153" s="498"/>
    </row>
    <row r="154" spans="1:29" x14ac:dyDescent="0.2">
      <c r="C154" s="2"/>
      <c r="D154" s="156"/>
      <c r="E154" s="2"/>
      <c r="F154" s="317"/>
      <c r="G154" s="156"/>
      <c r="H154" s="4"/>
      <c r="I154" s="119"/>
      <c r="J154" s="123"/>
      <c r="K154" s="29"/>
      <c r="L154" s="29"/>
      <c r="M154" s="92"/>
      <c r="N154" s="92"/>
      <c r="P154" s="282"/>
      <c r="X154" s="498"/>
    </row>
    <row r="155" spans="1:29" x14ac:dyDescent="0.2">
      <c r="A155" s="107"/>
      <c r="B155" s="106" t="s">
        <v>436</v>
      </c>
      <c r="C155" s="49"/>
      <c r="D155" s="82"/>
      <c r="E155" s="49"/>
      <c r="F155" s="320"/>
      <c r="G155" s="297"/>
      <c r="H155" s="337"/>
      <c r="I155" s="337" t="s">
        <v>79</v>
      </c>
      <c r="J155" s="243"/>
      <c r="K155" s="149">
        <f>SUM(K156:K165)</f>
        <v>0</v>
      </c>
      <c r="L155" s="149">
        <f>SUM(L156:L165)</f>
        <v>0</v>
      </c>
      <c r="M155" s="255">
        <f>SUM(M156:M165)</f>
        <v>0</v>
      </c>
      <c r="N155" s="255">
        <f>SUM(N156:N165)</f>
        <v>0</v>
      </c>
      <c r="O155" s="110"/>
      <c r="P155" s="282"/>
      <c r="Q155" s="101"/>
      <c r="R155" s="101"/>
      <c r="S155" s="101"/>
      <c r="T155" s="101"/>
      <c r="U155" s="101"/>
      <c r="V155" s="187"/>
      <c r="W155" s="415"/>
      <c r="X155" s="498"/>
    </row>
    <row r="156" spans="1:29" ht="29" x14ac:dyDescent="0.2">
      <c r="A156" s="107"/>
      <c r="B156" s="72"/>
      <c r="C156" s="121" t="s">
        <v>378</v>
      </c>
      <c r="D156" s="75" t="s">
        <v>377</v>
      </c>
      <c r="E156" s="121" t="s">
        <v>376</v>
      </c>
      <c r="F156" s="7"/>
      <c r="G156" s="220" t="s">
        <v>412</v>
      </c>
      <c r="H156" s="319" t="s">
        <v>375</v>
      </c>
      <c r="I156" s="319" t="s">
        <v>374</v>
      </c>
      <c r="J156" s="115"/>
      <c r="K156" s="114"/>
      <c r="L156" s="114"/>
      <c r="M156" s="288" t="s">
        <v>355</v>
      </c>
      <c r="N156" s="288"/>
      <c r="P156" s="292" t="s">
        <v>354</v>
      </c>
      <c r="Q156" s="291" t="s">
        <v>353</v>
      </c>
      <c r="R156" s="542" t="s">
        <v>552</v>
      </c>
      <c r="S156" s="543" t="s">
        <v>553</v>
      </c>
      <c r="T156" s="544" t="s">
        <v>554</v>
      </c>
      <c r="U156" s="545" t="s">
        <v>555</v>
      </c>
      <c r="V156" s="546" t="s">
        <v>556</v>
      </c>
      <c r="W156" s="547" t="s">
        <v>557</v>
      </c>
      <c r="X156" s="498"/>
    </row>
    <row r="157" spans="1:29" x14ac:dyDescent="0.2">
      <c r="A157" s="12">
        <v>2330</v>
      </c>
      <c r="B157" s="9" t="s">
        <v>435</v>
      </c>
      <c r="C157" s="156">
        <v>0</v>
      </c>
      <c r="D157" s="156">
        <f>$G$19</f>
        <v>0</v>
      </c>
      <c r="E157" s="156">
        <v>0</v>
      </c>
      <c r="F157" s="317"/>
      <c r="G157" s="156">
        <f>C157+D157+E157</f>
        <v>0</v>
      </c>
      <c r="H157" s="14">
        <v>0</v>
      </c>
      <c r="I157" s="4">
        <f>ROUND(($H157*108.33%)*2,1)/2</f>
        <v>0</v>
      </c>
      <c r="J157" s="96"/>
      <c r="K157" s="95"/>
      <c r="L157" s="95">
        <f>ROUND((G157*I157)*2,1)/2</f>
        <v>0</v>
      </c>
      <c r="M157" s="92">
        <f>K157+L157</f>
        <v>0</v>
      </c>
      <c r="N157" s="92"/>
      <c r="P157" s="282"/>
      <c r="Q157" s="1">
        <f>$X$121</f>
        <v>0</v>
      </c>
      <c r="R157" s="1">
        <f>$X$122</f>
        <v>0</v>
      </c>
      <c r="S157" s="1">
        <f>$X$123</f>
        <v>0</v>
      </c>
      <c r="T157" s="1">
        <f>$X$124</f>
        <v>0</v>
      </c>
      <c r="U157" s="1">
        <v>0</v>
      </c>
      <c r="V157" s="7">
        <v>0</v>
      </c>
      <c r="W157" s="164">
        <f>U157*V157</f>
        <v>0</v>
      </c>
      <c r="X157" s="498"/>
      <c r="AA157" s="514"/>
    </row>
    <row r="158" spans="1:29" x14ac:dyDescent="0.2">
      <c r="A158" s="12">
        <f>A157+1</f>
        <v>2331</v>
      </c>
      <c r="B158" s="9" t="s">
        <v>434</v>
      </c>
      <c r="C158" s="156">
        <v>0</v>
      </c>
      <c r="D158" s="156">
        <f>$G$19</f>
        <v>0</v>
      </c>
      <c r="E158" s="156">
        <v>0</v>
      </c>
      <c r="F158" s="317"/>
      <c r="G158" s="156">
        <f>C158+D158+E158</f>
        <v>0</v>
      </c>
      <c r="H158" s="14">
        <v>0</v>
      </c>
      <c r="I158" s="4">
        <f>ROUND(($H158*108.33%)*2,1)/2</f>
        <v>0</v>
      </c>
      <c r="J158" s="96"/>
      <c r="K158" s="95"/>
      <c r="L158" s="95">
        <f>ROUND((G158*I158)*2,1)/2</f>
        <v>0</v>
      </c>
      <c r="M158" s="92">
        <f>K158+L158</f>
        <v>0</v>
      </c>
      <c r="N158" s="92"/>
      <c r="P158" s="282"/>
      <c r="W158" s="164">
        <f>U158*V158</f>
        <v>0</v>
      </c>
      <c r="X158" s="498"/>
    </row>
    <row r="159" spans="1:29" x14ac:dyDescent="0.2">
      <c r="A159" s="12">
        <f>A158+1</f>
        <v>2332</v>
      </c>
      <c r="B159" s="9" t="s">
        <v>433</v>
      </c>
      <c r="C159" s="156">
        <v>0</v>
      </c>
      <c r="D159" s="156">
        <f>$G$19</f>
        <v>0</v>
      </c>
      <c r="E159" s="156">
        <v>0</v>
      </c>
      <c r="F159" s="317"/>
      <c r="G159" s="156">
        <f>C159+D159+E159</f>
        <v>0</v>
      </c>
      <c r="H159" s="14">
        <v>0</v>
      </c>
      <c r="I159" s="4">
        <f>ROUND(($H159*108.33%)*2,1)/2</f>
        <v>0</v>
      </c>
      <c r="J159" s="96"/>
      <c r="K159" s="95"/>
      <c r="L159" s="95">
        <f>ROUND((G159*I159)*2,1)/2</f>
        <v>0</v>
      </c>
      <c r="M159" s="92">
        <f>K159+L159</f>
        <v>0</v>
      </c>
      <c r="N159" s="92"/>
      <c r="P159" s="282"/>
      <c r="T159" s="9"/>
      <c r="W159" s="164">
        <f>U159*V159</f>
        <v>0</v>
      </c>
      <c r="X159" s="498"/>
    </row>
    <row r="160" spans="1:29" x14ac:dyDescent="0.2">
      <c r="A160" s="12">
        <f>A159+1</f>
        <v>2333</v>
      </c>
      <c r="B160" s="9" t="s">
        <v>383</v>
      </c>
      <c r="C160" s="156">
        <v>0</v>
      </c>
      <c r="D160" s="156">
        <f>$G$19</f>
        <v>0</v>
      </c>
      <c r="E160" s="156">
        <v>0</v>
      </c>
      <c r="F160" s="317"/>
      <c r="G160" s="156">
        <f>C160+D160+E160</f>
        <v>0</v>
      </c>
      <c r="H160" s="14">
        <v>0</v>
      </c>
      <c r="I160" s="4">
        <f>ROUND(($H160*108.33%)*2,1)/2</f>
        <v>0</v>
      </c>
      <c r="J160" s="96"/>
      <c r="K160" s="95"/>
      <c r="L160" s="95">
        <f>ROUND((G160*I160)*2,1)/2</f>
        <v>0</v>
      </c>
      <c r="M160" s="92">
        <f>K160+L160</f>
        <v>0</v>
      </c>
      <c r="N160" s="92"/>
      <c r="O160" s="3" t="s">
        <v>361</v>
      </c>
      <c r="P160" s="282"/>
      <c r="T160" s="9"/>
      <c r="W160" s="164">
        <f>U160*V160</f>
        <v>0</v>
      </c>
      <c r="X160" s="498"/>
    </row>
    <row r="161" spans="1:24" x14ac:dyDescent="0.2">
      <c r="A161" s="12">
        <f>A160+1</f>
        <v>2334</v>
      </c>
      <c r="C161" s="156">
        <v>0</v>
      </c>
      <c r="D161" s="156">
        <f>$G$19</f>
        <v>0</v>
      </c>
      <c r="E161" s="156">
        <v>0</v>
      </c>
      <c r="F161" s="317"/>
      <c r="G161" s="156">
        <f>C161+D161+E161</f>
        <v>0</v>
      </c>
      <c r="H161" s="14">
        <v>0</v>
      </c>
      <c r="I161" s="4">
        <f>ROUND(($H161*108.33%)*2,1)/2</f>
        <v>0</v>
      </c>
      <c r="J161" s="96"/>
      <c r="K161" s="95"/>
      <c r="L161" s="95">
        <f>ROUND((G161*I161)*2,1)/2</f>
        <v>0</v>
      </c>
      <c r="M161" s="92">
        <f>K161+L161</f>
        <v>0</v>
      </c>
      <c r="N161" s="92"/>
      <c r="P161" s="282"/>
      <c r="T161" s="9"/>
      <c r="W161" s="164">
        <f>U161*V161</f>
        <v>0</v>
      </c>
      <c r="X161" s="498"/>
    </row>
    <row r="162" spans="1:24" x14ac:dyDescent="0.2">
      <c r="C162" s="2"/>
      <c r="D162" s="156"/>
      <c r="E162" s="2"/>
      <c r="F162" s="317"/>
      <c r="G162" s="156"/>
      <c r="H162" s="4"/>
      <c r="I162" s="327"/>
      <c r="J162" s="96"/>
      <c r="K162" s="95"/>
      <c r="L162" s="95"/>
      <c r="M162" s="92"/>
      <c r="N162" s="92"/>
      <c r="P162" s="282"/>
      <c r="T162" s="9"/>
      <c r="X162" s="498"/>
    </row>
    <row r="163" spans="1:24" x14ac:dyDescent="0.2">
      <c r="A163" s="12">
        <v>2339</v>
      </c>
      <c r="B163" s="9" t="s">
        <v>372</v>
      </c>
      <c r="C163" s="156">
        <f>$G$22</f>
        <v>0</v>
      </c>
      <c r="D163" s="156" t="s">
        <v>4</v>
      </c>
      <c r="E163" s="2" t="s">
        <v>76</v>
      </c>
      <c r="F163" s="317">
        <f>SUM(L156:L162)-L160</f>
        <v>0</v>
      </c>
      <c r="G163" s="166" t="s">
        <v>380</v>
      </c>
      <c r="H163" s="4"/>
      <c r="I163" s="327"/>
      <c r="J163" s="96"/>
      <c r="K163" s="95"/>
      <c r="L163" s="95">
        <f>ROUND((F163*C163%)*2,1)/2</f>
        <v>0</v>
      </c>
      <c r="M163" s="92">
        <f>K163+L163</f>
        <v>0</v>
      </c>
      <c r="N163" s="92"/>
      <c r="P163" s="282"/>
      <c r="X163" s="498"/>
    </row>
    <row r="164" spans="1:24" x14ac:dyDescent="0.2">
      <c r="B164" s="9" t="s">
        <v>371</v>
      </c>
      <c r="C164" s="156">
        <f>$G$22</f>
        <v>0</v>
      </c>
      <c r="D164" s="156" t="s">
        <v>4</v>
      </c>
      <c r="E164" s="2" t="s">
        <v>76</v>
      </c>
      <c r="F164" s="317">
        <f>SUM(K156:K162)-K160</f>
        <v>0</v>
      </c>
      <c r="G164" s="166" t="s">
        <v>380</v>
      </c>
      <c r="H164" s="4"/>
      <c r="I164" s="327"/>
      <c r="J164" s="96"/>
      <c r="K164" s="95">
        <f>ROUND((F164*C164%)*2,1)/2</f>
        <v>0</v>
      </c>
      <c r="L164" s="95"/>
      <c r="M164" s="92">
        <f>K164+L164</f>
        <v>0</v>
      </c>
      <c r="N164" s="92"/>
      <c r="P164" s="282"/>
      <c r="X164" s="498"/>
    </row>
    <row r="165" spans="1:24" x14ac:dyDescent="0.2">
      <c r="C165" s="2"/>
      <c r="D165" s="156"/>
      <c r="E165" s="2"/>
      <c r="F165" s="317"/>
      <c r="G165" s="156"/>
      <c r="H165" s="4"/>
      <c r="I165" s="119"/>
      <c r="J165" s="123"/>
      <c r="K165" s="29"/>
      <c r="L165" s="29"/>
      <c r="M165" s="92"/>
      <c r="N165" s="92"/>
      <c r="P165" s="282"/>
      <c r="X165" s="498"/>
    </row>
    <row r="166" spans="1:24" x14ac:dyDescent="0.2">
      <c r="B166" s="106" t="s">
        <v>432</v>
      </c>
      <c r="C166" s="83"/>
      <c r="D166" s="153"/>
      <c r="E166" s="83"/>
      <c r="F166" s="323"/>
      <c r="G166" s="153"/>
      <c r="H166" s="105"/>
      <c r="I166" s="105" t="s">
        <v>79</v>
      </c>
      <c r="J166" s="243"/>
      <c r="K166" s="149">
        <f>SUM(K167:K178)</f>
        <v>0</v>
      </c>
      <c r="L166" s="149">
        <f>SUM(L167:L178)</f>
        <v>0</v>
      </c>
      <c r="M166" s="255">
        <f>SUM(M167:M178)</f>
        <v>0</v>
      </c>
      <c r="N166" s="255">
        <f>SUM(N167:N178)</f>
        <v>0</v>
      </c>
      <c r="O166" s="110"/>
      <c r="P166" s="282"/>
      <c r="X166" s="498"/>
    </row>
    <row r="167" spans="1:24" ht="29" x14ac:dyDescent="0.2">
      <c r="A167" s="107"/>
      <c r="B167" s="327"/>
      <c r="C167" s="121" t="s">
        <v>378</v>
      </c>
      <c r="D167" s="75" t="s">
        <v>377</v>
      </c>
      <c r="E167" s="121" t="s">
        <v>376</v>
      </c>
      <c r="F167" s="317"/>
      <c r="G167" s="220" t="s">
        <v>412</v>
      </c>
      <c r="H167" s="319" t="s">
        <v>375</v>
      </c>
      <c r="I167" s="319" t="s">
        <v>374</v>
      </c>
      <c r="J167" s="115"/>
      <c r="K167" s="114"/>
      <c r="L167" s="114"/>
      <c r="M167" s="288" t="s">
        <v>355</v>
      </c>
      <c r="N167" s="288"/>
      <c r="P167" s="292" t="s">
        <v>354</v>
      </c>
      <c r="Q167" s="291" t="s">
        <v>353</v>
      </c>
      <c r="R167" s="542" t="s">
        <v>552</v>
      </c>
      <c r="S167" s="543" t="s">
        <v>553</v>
      </c>
      <c r="T167" s="544" t="s">
        <v>554</v>
      </c>
      <c r="U167" s="545" t="s">
        <v>555</v>
      </c>
      <c r="V167" s="546" t="s">
        <v>556</v>
      </c>
      <c r="W167" s="547" t="s">
        <v>557</v>
      </c>
      <c r="X167" s="498"/>
    </row>
    <row r="168" spans="1:24" x14ac:dyDescent="0.2">
      <c r="A168" s="12">
        <v>2340</v>
      </c>
      <c r="B168" s="9" t="s">
        <v>431</v>
      </c>
      <c r="C168" s="156">
        <v>0</v>
      </c>
      <c r="D168" s="156">
        <f>$G$19</f>
        <v>0</v>
      </c>
      <c r="E168" s="156">
        <v>0</v>
      </c>
      <c r="F168" s="336"/>
      <c r="G168" s="156">
        <f>C168+D168+E168</f>
        <v>0</v>
      </c>
      <c r="H168" s="318">
        <v>0</v>
      </c>
      <c r="I168" s="4">
        <f t="shared" ref="I168:I175" si="16">ROUND(($H168*108.33%)*2,1)/2</f>
        <v>0</v>
      </c>
      <c r="J168" s="96"/>
      <c r="K168" s="95"/>
      <c r="L168" s="95">
        <f t="shared" ref="L168:L175" si="17">ROUND((G168*I168)*2,1)/2</f>
        <v>0</v>
      </c>
      <c r="M168" s="92">
        <f t="shared" ref="M168:M175" si="18">K168+L168</f>
        <v>0</v>
      </c>
      <c r="N168" s="92"/>
      <c r="O168" s="3" t="s">
        <v>361</v>
      </c>
      <c r="P168" s="282"/>
      <c r="Q168" s="1">
        <f>$X$121</f>
        <v>0</v>
      </c>
      <c r="R168" s="1">
        <f>$X$122</f>
        <v>0</v>
      </c>
      <c r="S168" s="1">
        <f>$X$123</f>
        <v>0</v>
      </c>
      <c r="T168" s="1">
        <f>$X$124</f>
        <v>0</v>
      </c>
      <c r="U168" s="1">
        <v>0</v>
      </c>
      <c r="V168" s="7">
        <v>0</v>
      </c>
      <c r="W168" s="164">
        <f t="shared" ref="W168:W175" si="19">U168*V168</f>
        <v>0</v>
      </c>
      <c r="X168" s="498"/>
    </row>
    <row r="169" spans="1:24" x14ac:dyDescent="0.2">
      <c r="A169" s="12">
        <f t="shared" ref="A169:A175" si="20">A168+1</f>
        <v>2341</v>
      </c>
      <c r="B169" s="9" t="s">
        <v>430</v>
      </c>
      <c r="C169" s="156">
        <v>0</v>
      </c>
      <c r="D169" s="156">
        <f>$G$19</f>
        <v>0</v>
      </c>
      <c r="E169" s="156">
        <v>0</v>
      </c>
      <c r="G169" s="156">
        <f>C169+D169+E169</f>
        <v>0</v>
      </c>
      <c r="H169" s="318">
        <v>0</v>
      </c>
      <c r="I169" s="4">
        <f t="shared" si="16"/>
        <v>0</v>
      </c>
      <c r="J169" s="96"/>
      <c r="K169" s="95"/>
      <c r="L169" s="95">
        <f t="shared" si="17"/>
        <v>0</v>
      </c>
      <c r="M169" s="92">
        <f t="shared" si="18"/>
        <v>0</v>
      </c>
      <c r="N169" s="92"/>
      <c r="O169" s="9"/>
      <c r="P169" s="332"/>
      <c r="W169" s="164">
        <f t="shared" si="19"/>
        <v>0</v>
      </c>
      <c r="X169" s="498"/>
    </row>
    <row r="170" spans="1:24" x14ac:dyDescent="0.2">
      <c r="A170" s="12">
        <f t="shared" si="20"/>
        <v>2342</v>
      </c>
      <c r="B170" s="9" t="s">
        <v>429</v>
      </c>
      <c r="C170" s="156">
        <v>0</v>
      </c>
      <c r="D170" s="156">
        <f>$G$19</f>
        <v>0</v>
      </c>
      <c r="E170" s="156">
        <v>0</v>
      </c>
      <c r="F170" s="317"/>
      <c r="G170" s="156">
        <f>C170+D170+E170</f>
        <v>0</v>
      </c>
      <c r="H170" s="318">
        <v>0</v>
      </c>
      <c r="I170" s="4">
        <f t="shared" si="16"/>
        <v>0</v>
      </c>
      <c r="J170" s="96"/>
      <c r="K170" s="95"/>
      <c r="L170" s="95">
        <f t="shared" si="17"/>
        <v>0</v>
      </c>
      <c r="M170" s="92">
        <f t="shared" si="18"/>
        <v>0</v>
      </c>
      <c r="N170" s="92"/>
      <c r="O170" s="9"/>
      <c r="P170" s="332"/>
      <c r="T170" s="9"/>
      <c r="W170" s="164">
        <f t="shared" si="19"/>
        <v>0</v>
      </c>
      <c r="X170" s="498"/>
    </row>
    <row r="171" spans="1:24" x14ac:dyDescent="0.2">
      <c r="A171" s="12">
        <f t="shared" si="20"/>
        <v>2343</v>
      </c>
      <c r="B171" s="9" t="s">
        <v>428</v>
      </c>
      <c r="C171" s="156">
        <v>0</v>
      </c>
      <c r="D171" s="156">
        <f>$G$19</f>
        <v>0</v>
      </c>
      <c r="E171" s="156">
        <v>0</v>
      </c>
      <c r="F171" s="317"/>
      <c r="G171" s="156">
        <f>C171+D171+E171</f>
        <v>0</v>
      </c>
      <c r="H171" s="318">
        <v>0</v>
      </c>
      <c r="I171" s="4">
        <f t="shared" si="16"/>
        <v>0</v>
      </c>
      <c r="J171" s="96"/>
      <c r="K171" s="95"/>
      <c r="L171" s="95">
        <f t="shared" si="17"/>
        <v>0</v>
      </c>
      <c r="M171" s="92">
        <f t="shared" si="18"/>
        <v>0</v>
      </c>
      <c r="N171" s="92"/>
      <c r="O171" s="9"/>
      <c r="P171" s="332"/>
      <c r="W171" s="164">
        <f t="shared" si="19"/>
        <v>0</v>
      </c>
      <c r="X171" s="498"/>
    </row>
    <row r="172" spans="1:24" x14ac:dyDescent="0.2">
      <c r="A172" s="12">
        <f t="shared" si="20"/>
        <v>2344</v>
      </c>
      <c r="B172" s="9" t="s">
        <v>427</v>
      </c>
      <c r="C172" s="156">
        <v>0</v>
      </c>
      <c r="D172" s="156">
        <f>$G$19</f>
        <v>0</v>
      </c>
      <c r="E172" s="156">
        <v>0</v>
      </c>
      <c r="F172" s="276"/>
      <c r="G172" s="156">
        <f>C172+D172+E172</f>
        <v>0</v>
      </c>
      <c r="H172" s="318">
        <v>0</v>
      </c>
      <c r="I172" s="4">
        <f t="shared" si="16"/>
        <v>0</v>
      </c>
      <c r="J172" s="96"/>
      <c r="K172" s="95"/>
      <c r="L172" s="95">
        <f t="shared" si="17"/>
        <v>0</v>
      </c>
      <c r="M172" s="92">
        <f t="shared" si="18"/>
        <v>0</v>
      </c>
      <c r="N172" s="92"/>
      <c r="O172" s="9"/>
      <c r="P172" s="332"/>
      <c r="Q172" s="335"/>
      <c r="R172" s="335"/>
      <c r="S172" s="335"/>
      <c r="W172" s="164">
        <f t="shared" si="19"/>
        <v>0</v>
      </c>
      <c r="X172" s="498"/>
    </row>
    <row r="173" spans="1:24" x14ac:dyDescent="0.2">
      <c r="A173" s="12">
        <f t="shared" si="20"/>
        <v>2345</v>
      </c>
      <c r="B173" s="9" t="s">
        <v>426</v>
      </c>
      <c r="C173" s="156"/>
      <c r="D173" s="156"/>
      <c r="E173" s="156"/>
      <c r="F173" s="276" t="s">
        <v>130</v>
      </c>
      <c r="G173" s="2">
        <v>0</v>
      </c>
      <c r="H173" s="318">
        <v>0</v>
      </c>
      <c r="I173" s="4">
        <f t="shared" si="16"/>
        <v>0</v>
      </c>
      <c r="J173" s="96"/>
      <c r="K173" s="95"/>
      <c r="L173" s="95">
        <f t="shared" si="17"/>
        <v>0</v>
      </c>
      <c r="M173" s="92">
        <f t="shared" si="18"/>
        <v>0</v>
      </c>
      <c r="N173" s="92"/>
      <c r="O173" s="334" t="s">
        <v>361</v>
      </c>
      <c r="P173" s="282"/>
      <c r="W173" s="164">
        <f t="shared" si="19"/>
        <v>0</v>
      </c>
      <c r="X173" s="498"/>
    </row>
    <row r="174" spans="1:24" x14ac:dyDescent="0.2">
      <c r="A174" s="12">
        <f t="shared" si="20"/>
        <v>2346</v>
      </c>
      <c r="B174" s="9" t="s">
        <v>383</v>
      </c>
      <c r="C174" s="156">
        <v>0</v>
      </c>
      <c r="D174" s="156">
        <f>$G$19</f>
        <v>0</v>
      </c>
      <c r="E174" s="156">
        <v>0</v>
      </c>
      <c r="F174" s="276"/>
      <c r="G174" s="156">
        <f>C174+D174+E174</f>
        <v>0</v>
      </c>
      <c r="H174" s="318">
        <v>0</v>
      </c>
      <c r="I174" s="4">
        <f t="shared" si="16"/>
        <v>0</v>
      </c>
      <c r="J174" s="96"/>
      <c r="K174" s="95"/>
      <c r="L174" s="95">
        <f t="shared" si="17"/>
        <v>0</v>
      </c>
      <c r="M174" s="92">
        <f t="shared" si="18"/>
        <v>0</v>
      </c>
      <c r="N174" s="92"/>
      <c r="O174" s="334" t="s">
        <v>361</v>
      </c>
      <c r="P174" s="282"/>
      <c r="W174" s="164">
        <f t="shared" si="19"/>
        <v>0</v>
      </c>
      <c r="X174" s="498"/>
    </row>
    <row r="175" spans="1:24" x14ac:dyDescent="0.2">
      <c r="A175" s="12">
        <f t="shared" si="20"/>
        <v>2347</v>
      </c>
      <c r="C175" s="156">
        <v>0</v>
      </c>
      <c r="D175" s="156">
        <f>$G$19</f>
        <v>0</v>
      </c>
      <c r="E175" s="156">
        <v>0</v>
      </c>
      <c r="F175" s="317"/>
      <c r="G175" s="156">
        <f>C175+D175+E175</f>
        <v>0</v>
      </c>
      <c r="H175" s="318">
        <v>0</v>
      </c>
      <c r="I175" s="4">
        <f t="shared" si="16"/>
        <v>0</v>
      </c>
      <c r="J175" s="96"/>
      <c r="K175" s="95"/>
      <c r="L175" s="95">
        <f t="shared" si="17"/>
        <v>0</v>
      </c>
      <c r="M175" s="92">
        <f t="shared" si="18"/>
        <v>0</v>
      </c>
      <c r="N175" s="92"/>
      <c r="O175" s="9"/>
      <c r="P175" s="332"/>
      <c r="W175" s="164">
        <f t="shared" si="19"/>
        <v>0</v>
      </c>
      <c r="X175" s="498"/>
    </row>
    <row r="176" spans="1:24" x14ac:dyDescent="0.2">
      <c r="C176" s="161"/>
      <c r="D176" s="161"/>
      <c r="E176" s="161"/>
      <c r="F176" s="161"/>
      <c r="G176" s="12"/>
      <c r="H176" s="161"/>
      <c r="I176" s="161"/>
      <c r="J176" s="162"/>
      <c r="K176" s="95"/>
      <c r="L176" s="95"/>
      <c r="M176" s="92"/>
      <c r="N176" s="92"/>
      <c r="O176" s="9"/>
      <c r="P176" s="332"/>
      <c r="Q176" s="9"/>
      <c r="R176" s="9"/>
      <c r="S176" s="9"/>
      <c r="T176" s="9"/>
      <c r="U176" s="9"/>
      <c r="V176" s="9"/>
      <c r="W176" s="97"/>
      <c r="X176" s="498"/>
    </row>
    <row r="177" spans="1:24" x14ac:dyDescent="0.2">
      <c r="A177" s="12">
        <v>2349</v>
      </c>
      <c r="B177" s="9" t="s">
        <v>372</v>
      </c>
      <c r="C177" s="156">
        <f>$G$22</f>
        <v>0</v>
      </c>
      <c r="D177" s="156" t="s">
        <v>4</v>
      </c>
      <c r="E177" s="2" t="s">
        <v>76</v>
      </c>
      <c r="F177" s="317">
        <f>SUM(L167:L176)-L168-L173-L174</f>
        <v>0</v>
      </c>
      <c r="G177" s="166" t="s">
        <v>380</v>
      </c>
      <c r="H177" s="4"/>
      <c r="I177" s="328"/>
      <c r="J177" s="96"/>
      <c r="K177" s="95"/>
      <c r="L177" s="95">
        <f>ROUND((F177*C177%)*2,1)/2</f>
        <v>0</v>
      </c>
      <c r="M177" s="92">
        <f>K177+L177</f>
        <v>0</v>
      </c>
      <c r="N177" s="92"/>
      <c r="O177" s="9"/>
      <c r="P177" s="332"/>
      <c r="X177" s="498"/>
    </row>
    <row r="178" spans="1:24" x14ac:dyDescent="0.2">
      <c r="B178" s="9" t="s">
        <v>371</v>
      </c>
      <c r="C178" s="156">
        <f>$G$22</f>
        <v>0</v>
      </c>
      <c r="D178" s="156" t="s">
        <v>4</v>
      </c>
      <c r="E178" s="2" t="s">
        <v>76</v>
      </c>
      <c r="F178" s="317">
        <f>SUM(K167:K176)-K168-K173-K174</f>
        <v>0</v>
      </c>
      <c r="G178" s="166" t="s">
        <v>380</v>
      </c>
      <c r="H178" s="4"/>
      <c r="I178" s="328"/>
      <c r="J178" s="333"/>
      <c r="K178" s="95">
        <f>ROUND((F178*C178%)*2,1)/2</f>
        <v>0</v>
      </c>
      <c r="L178" s="95"/>
      <c r="M178" s="92">
        <f>K178+L178</f>
        <v>0</v>
      </c>
      <c r="N178" s="95"/>
      <c r="O178" s="9"/>
      <c r="P178" s="332"/>
      <c r="X178" s="498"/>
    </row>
    <row r="179" spans="1:24" x14ac:dyDescent="0.2">
      <c r="C179" s="18"/>
      <c r="D179" s="23"/>
      <c r="E179" s="18"/>
      <c r="F179" s="7"/>
      <c r="G179" s="23"/>
      <c r="H179" s="5"/>
      <c r="I179" s="16"/>
      <c r="J179" s="16"/>
      <c r="K179" s="331"/>
      <c r="L179" s="331"/>
      <c r="M179" s="331"/>
      <c r="N179" s="95"/>
      <c r="P179" s="282"/>
      <c r="X179" s="498"/>
    </row>
    <row r="180" spans="1:24" x14ac:dyDescent="0.2">
      <c r="B180" s="106" t="s">
        <v>425</v>
      </c>
      <c r="C180" s="49"/>
      <c r="D180" s="82"/>
      <c r="E180" s="49"/>
      <c r="F180" s="320"/>
      <c r="G180" s="297"/>
      <c r="H180" s="105"/>
      <c r="I180" s="105" t="s">
        <v>79</v>
      </c>
      <c r="J180" s="243"/>
      <c r="K180" s="223">
        <f>SUM(K181:K195)</f>
        <v>0</v>
      </c>
      <c r="L180" s="223">
        <f>SUM(L181:L195)</f>
        <v>0</v>
      </c>
      <c r="M180" s="330">
        <f>SUM(M181:M195)</f>
        <v>0</v>
      </c>
      <c r="N180" s="296">
        <f>SUM(N181:N196)</f>
        <v>0</v>
      </c>
      <c r="P180" s="282"/>
      <c r="Q180" s="101"/>
      <c r="R180" s="101"/>
      <c r="S180" s="101"/>
      <c r="T180" s="101"/>
      <c r="U180" s="101"/>
      <c r="V180" s="187"/>
      <c r="W180" s="415"/>
      <c r="X180" s="498"/>
    </row>
    <row r="181" spans="1:24" ht="29" x14ac:dyDescent="0.2">
      <c r="B181" s="72"/>
      <c r="C181" s="121" t="s">
        <v>378</v>
      </c>
      <c r="D181" s="75" t="s">
        <v>377</v>
      </c>
      <c r="E181" s="121" t="s">
        <v>376</v>
      </c>
      <c r="F181" s="7"/>
      <c r="G181" s="220" t="s">
        <v>412</v>
      </c>
      <c r="H181" s="319" t="s">
        <v>375</v>
      </c>
      <c r="I181" s="319" t="s">
        <v>374</v>
      </c>
      <c r="J181" s="115"/>
      <c r="K181" s="114"/>
      <c r="L181" s="114"/>
      <c r="M181" s="288" t="s">
        <v>355</v>
      </c>
      <c r="N181" s="288"/>
      <c r="P181" s="292" t="s">
        <v>354</v>
      </c>
      <c r="Q181" s="291" t="s">
        <v>353</v>
      </c>
      <c r="R181" s="542" t="s">
        <v>552</v>
      </c>
      <c r="S181" s="543" t="s">
        <v>553</v>
      </c>
      <c r="T181" s="544" t="s">
        <v>554</v>
      </c>
      <c r="U181" s="545" t="s">
        <v>555</v>
      </c>
      <c r="V181" s="546" t="s">
        <v>556</v>
      </c>
      <c r="W181" s="547" t="s">
        <v>557</v>
      </c>
      <c r="X181" s="498"/>
    </row>
    <row r="182" spans="1:24" x14ac:dyDescent="0.2">
      <c r="A182" s="12">
        <v>2350</v>
      </c>
      <c r="B182" s="9" t="s">
        <v>424</v>
      </c>
      <c r="C182" s="156">
        <v>0</v>
      </c>
      <c r="D182" s="156">
        <f t="shared" ref="D182:D188" si="21">$G$19</f>
        <v>0</v>
      </c>
      <c r="E182" s="156">
        <v>0</v>
      </c>
      <c r="F182" s="317"/>
      <c r="G182" s="156">
        <f t="shared" ref="G182:G188" si="22">C182+D182+E182</f>
        <v>0</v>
      </c>
      <c r="H182" s="318">
        <v>0</v>
      </c>
      <c r="I182" s="4">
        <f t="shared" ref="I182:I191" si="23">ROUND(($H182*108.33%)*2,1)/2</f>
        <v>0</v>
      </c>
      <c r="J182" s="96"/>
      <c r="K182" s="95"/>
      <c r="L182" s="95">
        <f t="shared" ref="L182:L191" si="24">ROUND((G182*I182)*2,1)/2</f>
        <v>0</v>
      </c>
      <c r="M182" s="92">
        <f t="shared" ref="M182:M191" si="25">K182+L182</f>
        <v>0</v>
      </c>
      <c r="N182" s="288"/>
      <c r="P182" s="282"/>
      <c r="Q182" s="1">
        <f>$X$121</f>
        <v>0</v>
      </c>
      <c r="R182" s="1">
        <f>$X$122</f>
        <v>0</v>
      </c>
      <c r="S182" s="1">
        <f>$X$123</f>
        <v>0</v>
      </c>
      <c r="T182" s="1">
        <f>$X$124</f>
        <v>0</v>
      </c>
      <c r="U182" s="1">
        <v>0</v>
      </c>
      <c r="V182" s="7">
        <v>0</v>
      </c>
      <c r="W182" s="164">
        <f t="shared" ref="W182:W191" si="26">U182*V182</f>
        <v>0</v>
      </c>
      <c r="X182" s="498"/>
    </row>
    <row r="183" spans="1:24" x14ac:dyDescent="0.2">
      <c r="A183" s="12">
        <f t="shared" ref="A183:A191" si="27">A182+1</f>
        <v>2351</v>
      </c>
      <c r="B183" s="9" t="s">
        <v>423</v>
      </c>
      <c r="C183" s="156">
        <v>0</v>
      </c>
      <c r="D183" s="156">
        <f t="shared" si="21"/>
        <v>0</v>
      </c>
      <c r="E183" s="156">
        <v>0</v>
      </c>
      <c r="F183" s="317"/>
      <c r="G183" s="156">
        <f t="shared" si="22"/>
        <v>0</v>
      </c>
      <c r="H183" s="318">
        <v>0</v>
      </c>
      <c r="I183" s="4">
        <f t="shared" si="23"/>
        <v>0</v>
      </c>
      <c r="J183" s="96"/>
      <c r="K183" s="95"/>
      <c r="L183" s="95">
        <f t="shared" si="24"/>
        <v>0</v>
      </c>
      <c r="M183" s="92">
        <f t="shared" si="25"/>
        <v>0</v>
      </c>
      <c r="N183" s="288"/>
      <c r="P183" s="282"/>
      <c r="T183" s="9"/>
      <c r="W183" s="164">
        <f t="shared" si="26"/>
        <v>0</v>
      </c>
      <c r="X183" s="498"/>
    </row>
    <row r="184" spans="1:24" x14ac:dyDescent="0.2">
      <c r="A184" s="12">
        <f t="shared" si="27"/>
        <v>2352</v>
      </c>
      <c r="B184" s="9" t="s">
        <v>422</v>
      </c>
      <c r="C184" s="156">
        <v>0</v>
      </c>
      <c r="D184" s="156">
        <f t="shared" si="21"/>
        <v>0</v>
      </c>
      <c r="E184" s="156">
        <v>0</v>
      </c>
      <c r="F184" s="317"/>
      <c r="G184" s="156">
        <f t="shared" si="22"/>
        <v>0</v>
      </c>
      <c r="H184" s="318">
        <v>0</v>
      </c>
      <c r="I184" s="4">
        <f t="shared" si="23"/>
        <v>0</v>
      </c>
      <c r="J184" s="96"/>
      <c r="K184" s="95"/>
      <c r="L184" s="95">
        <f t="shared" si="24"/>
        <v>0</v>
      </c>
      <c r="M184" s="92">
        <f t="shared" si="25"/>
        <v>0</v>
      </c>
      <c r="N184" s="288"/>
      <c r="P184" s="282"/>
      <c r="T184" s="9"/>
      <c r="W184" s="164">
        <f t="shared" si="26"/>
        <v>0</v>
      </c>
      <c r="X184" s="498"/>
    </row>
    <row r="185" spans="1:24" x14ac:dyDescent="0.2">
      <c r="A185" s="12">
        <f t="shared" si="27"/>
        <v>2353</v>
      </c>
      <c r="B185" s="9" t="s">
        <v>421</v>
      </c>
      <c r="C185" s="156">
        <v>0</v>
      </c>
      <c r="D185" s="156">
        <f t="shared" si="21"/>
        <v>0</v>
      </c>
      <c r="E185" s="156">
        <v>0</v>
      </c>
      <c r="F185" s="317"/>
      <c r="G185" s="156">
        <f t="shared" si="22"/>
        <v>0</v>
      </c>
      <c r="H185" s="318">
        <v>0</v>
      </c>
      <c r="I185" s="4">
        <f t="shared" si="23"/>
        <v>0</v>
      </c>
      <c r="J185" s="96"/>
      <c r="K185" s="95"/>
      <c r="L185" s="95">
        <f t="shared" si="24"/>
        <v>0</v>
      </c>
      <c r="M185" s="92">
        <f t="shared" si="25"/>
        <v>0</v>
      </c>
      <c r="N185" s="288"/>
      <c r="P185" s="282"/>
      <c r="T185" s="9"/>
      <c r="W185" s="164">
        <f t="shared" si="26"/>
        <v>0</v>
      </c>
      <c r="X185" s="498"/>
    </row>
    <row r="186" spans="1:24" x14ac:dyDescent="0.2">
      <c r="A186" s="12">
        <f t="shared" si="27"/>
        <v>2354</v>
      </c>
      <c r="B186" s="9" t="s">
        <v>420</v>
      </c>
      <c r="C186" s="156">
        <v>0</v>
      </c>
      <c r="D186" s="156">
        <f t="shared" si="21"/>
        <v>0</v>
      </c>
      <c r="E186" s="156">
        <v>0</v>
      </c>
      <c r="F186" s="317"/>
      <c r="G186" s="156">
        <f t="shared" si="22"/>
        <v>0</v>
      </c>
      <c r="H186" s="318">
        <v>0</v>
      </c>
      <c r="I186" s="4">
        <f t="shared" si="23"/>
        <v>0</v>
      </c>
      <c r="J186" s="96"/>
      <c r="K186" s="95"/>
      <c r="L186" s="95">
        <f t="shared" si="24"/>
        <v>0</v>
      </c>
      <c r="M186" s="92">
        <f t="shared" si="25"/>
        <v>0</v>
      </c>
      <c r="N186" s="288"/>
      <c r="P186" s="282"/>
      <c r="T186" s="9"/>
      <c r="W186" s="164">
        <f t="shared" si="26"/>
        <v>0</v>
      </c>
      <c r="X186" s="498"/>
    </row>
    <row r="187" spans="1:24" x14ac:dyDescent="0.2">
      <c r="A187" s="12">
        <f t="shared" si="27"/>
        <v>2355</v>
      </c>
      <c r="B187" s="9" t="s">
        <v>419</v>
      </c>
      <c r="C187" s="156">
        <v>0</v>
      </c>
      <c r="D187" s="156">
        <f t="shared" si="21"/>
        <v>0</v>
      </c>
      <c r="E187" s="156">
        <v>0</v>
      </c>
      <c r="F187" s="317"/>
      <c r="G187" s="156">
        <f t="shared" si="22"/>
        <v>0</v>
      </c>
      <c r="H187" s="318">
        <v>0</v>
      </c>
      <c r="I187" s="4">
        <f t="shared" si="23"/>
        <v>0</v>
      </c>
      <c r="J187" s="96"/>
      <c r="K187" s="95"/>
      <c r="L187" s="95">
        <f t="shared" si="24"/>
        <v>0</v>
      </c>
      <c r="M187" s="92">
        <f t="shared" si="25"/>
        <v>0</v>
      </c>
      <c r="N187" s="288"/>
      <c r="P187" s="282"/>
      <c r="T187" s="9"/>
      <c r="W187" s="164">
        <f t="shared" si="26"/>
        <v>0</v>
      </c>
      <c r="X187" s="498"/>
    </row>
    <row r="188" spans="1:24" x14ac:dyDescent="0.2">
      <c r="A188" s="12">
        <f t="shared" si="27"/>
        <v>2356</v>
      </c>
      <c r="B188" s="9" t="s">
        <v>418</v>
      </c>
      <c r="C188" s="156">
        <v>0</v>
      </c>
      <c r="D188" s="156">
        <f t="shared" si="21"/>
        <v>0</v>
      </c>
      <c r="E188" s="156">
        <v>0</v>
      </c>
      <c r="F188" s="317"/>
      <c r="G188" s="156">
        <f t="shared" si="22"/>
        <v>0</v>
      </c>
      <c r="H188" s="318">
        <v>0</v>
      </c>
      <c r="I188" s="4">
        <f t="shared" si="23"/>
        <v>0</v>
      </c>
      <c r="J188" s="96"/>
      <c r="K188" s="95"/>
      <c r="L188" s="95">
        <f t="shared" si="24"/>
        <v>0</v>
      </c>
      <c r="M188" s="92">
        <f t="shared" si="25"/>
        <v>0</v>
      </c>
      <c r="N188" s="288"/>
      <c r="P188" s="282"/>
      <c r="T188" s="9"/>
      <c r="W188" s="164">
        <f t="shared" si="26"/>
        <v>0</v>
      </c>
      <c r="X188" s="498"/>
    </row>
    <row r="189" spans="1:24" x14ac:dyDescent="0.2">
      <c r="A189" s="12">
        <f t="shared" si="27"/>
        <v>2357</v>
      </c>
      <c r="B189" s="9" t="s">
        <v>287</v>
      </c>
      <c r="C189" s="156"/>
      <c r="D189" s="156"/>
      <c r="E189" s="156"/>
      <c r="F189" s="276" t="s">
        <v>130</v>
      </c>
      <c r="G189" s="2">
        <v>0</v>
      </c>
      <c r="H189" s="318">
        <v>0</v>
      </c>
      <c r="I189" s="4">
        <f t="shared" si="23"/>
        <v>0</v>
      </c>
      <c r="J189" s="96"/>
      <c r="K189" s="95"/>
      <c r="L189" s="95">
        <f t="shared" si="24"/>
        <v>0</v>
      </c>
      <c r="M189" s="92">
        <f t="shared" si="25"/>
        <v>0</v>
      </c>
      <c r="N189" s="288"/>
      <c r="P189" s="282"/>
      <c r="T189" s="9"/>
      <c r="W189" s="164">
        <f t="shared" si="26"/>
        <v>0</v>
      </c>
      <c r="X189" s="498"/>
    </row>
    <row r="190" spans="1:24" x14ac:dyDescent="0.2">
      <c r="A190" s="12">
        <f t="shared" si="27"/>
        <v>2358</v>
      </c>
      <c r="B190" s="9" t="s">
        <v>383</v>
      </c>
      <c r="C190" s="156">
        <v>0</v>
      </c>
      <c r="D190" s="156">
        <f>$G$19</f>
        <v>0</v>
      </c>
      <c r="E190" s="156">
        <v>0</v>
      </c>
      <c r="F190" s="317"/>
      <c r="G190" s="156">
        <f>C190+D190+E190</f>
        <v>0</v>
      </c>
      <c r="H190" s="318">
        <v>0</v>
      </c>
      <c r="I190" s="4">
        <f t="shared" si="23"/>
        <v>0</v>
      </c>
      <c r="J190" s="96"/>
      <c r="K190" s="95"/>
      <c r="L190" s="95">
        <f t="shared" si="24"/>
        <v>0</v>
      </c>
      <c r="M190" s="92">
        <f t="shared" si="25"/>
        <v>0</v>
      </c>
      <c r="N190" s="288"/>
      <c r="O190" s="3" t="s">
        <v>361</v>
      </c>
      <c r="P190" s="282"/>
      <c r="T190" s="9"/>
      <c r="W190" s="164">
        <f t="shared" si="26"/>
        <v>0</v>
      </c>
      <c r="X190" s="498"/>
    </row>
    <row r="191" spans="1:24" x14ac:dyDescent="0.2">
      <c r="A191" s="12">
        <f t="shared" si="27"/>
        <v>2359</v>
      </c>
      <c r="C191" s="156">
        <v>0</v>
      </c>
      <c r="D191" s="156">
        <f>$G$19</f>
        <v>0</v>
      </c>
      <c r="E191" s="156">
        <v>0</v>
      </c>
      <c r="F191" s="317"/>
      <c r="G191" s="156">
        <f>C191+D191+E191</f>
        <v>0</v>
      </c>
      <c r="H191" s="318">
        <v>0</v>
      </c>
      <c r="I191" s="4">
        <f t="shared" si="23"/>
        <v>0</v>
      </c>
      <c r="J191" s="96"/>
      <c r="K191" s="95"/>
      <c r="L191" s="95">
        <f t="shared" si="24"/>
        <v>0</v>
      </c>
      <c r="M191" s="92">
        <f t="shared" si="25"/>
        <v>0</v>
      </c>
      <c r="N191" s="288"/>
      <c r="P191" s="282"/>
      <c r="T191" s="9"/>
      <c r="W191" s="164">
        <f t="shared" si="26"/>
        <v>0</v>
      </c>
      <c r="X191" s="498"/>
    </row>
    <row r="192" spans="1:24" x14ac:dyDescent="0.2">
      <c r="C192" s="2"/>
      <c r="D192" s="156"/>
      <c r="E192" s="2"/>
      <c r="F192" s="317"/>
      <c r="G192" s="156"/>
      <c r="H192" s="4"/>
      <c r="I192" s="328"/>
      <c r="J192" s="115"/>
      <c r="K192" s="114"/>
      <c r="L192" s="114"/>
      <c r="M192" s="92"/>
      <c r="N192" s="288"/>
      <c r="P192" s="282"/>
      <c r="X192" s="498"/>
    </row>
    <row r="193" spans="1:26" x14ac:dyDescent="0.2">
      <c r="A193" s="12">
        <v>2359</v>
      </c>
      <c r="B193" s="9" t="s">
        <v>372</v>
      </c>
      <c r="C193" s="156">
        <f>$G$22</f>
        <v>0</v>
      </c>
      <c r="D193" s="156" t="s">
        <v>4</v>
      </c>
      <c r="E193" s="2" t="s">
        <v>76</v>
      </c>
      <c r="F193" s="317">
        <f>SUM(L181:L192)-L190</f>
        <v>0</v>
      </c>
      <c r="G193" s="166" t="s">
        <v>380</v>
      </c>
      <c r="H193" s="4"/>
      <c r="I193" s="328"/>
      <c r="J193" s="96"/>
      <c r="K193" s="95"/>
      <c r="L193" s="95">
        <f>ROUND((F193*C193%)*2,1)/2</f>
        <v>0</v>
      </c>
      <c r="M193" s="92">
        <f>K193+L193</f>
        <v>0</v>
      </c>
      <c r="N193" s="288"/>
      <c r="P193" s="282"/>
      <c r="X193" s="498"/>
    </row>
    <row r="194" spans="1:26" x14ac:dyDescent="0.2">
      <c r="B194" s="9" t="s">
        <v>414</v>
      </c>
      <c r="C194" s="156">
        <f>$G$22</f>
        <v>0</v>
      </c>
      <c r="D194" s="156" t="s">
        <v>4</v>
      </c>
      <c r="E194" s="2" t="s">
        <v>76</v>
      </c>
      <c r="F194" s="317">
        <f>SUM(K181:K192)-K190</f>
        <v>0</v>
      </c>
      <c r="G194" s="166" t="s">
        <v>380</v>
      </c>
      <c r="H194" s="4"/>
      <c r="I194" s="328"/>
      <c r="J194" s="96"/>
      <c r="K194" s="95">
        <f>ROUND((F194*C194%)*2,1)/2</f>
        <v>0</v>
      </c>
      <c r="L194" s="95"/>
      <c r="M194" s="92">
        <f>K194+L194</f>
        <v>0</v>
      </c>
      <c r="N194" s="288"/>
      <c r="P194" s="282"/>
      <c r="X194" s="498"/>
    </row>
    <row r="195" spans="1:26" x14ac:dyDescent="0.2">
      <c r="C195" s="2"/>
      <c r="D195" s="156"/>
      <c r="E195" s="2"/>
      <c r="F195" s="317"/>
      <c r="G195" s="156"/>
      <c r="H195" s="4"/>
      <c r="I195" s="119"/>
      <c r="J195" s="119"/>
      <c r="K195" s="29"/>
      <c r="L195" s="29"/>
      <c r="M195" s="95"/>
      <c r="N195" s="95"/>
      <c r="P195" s="282"/>
      <c r="X195" s="498"/>
    </row>
    <row r="196" spans="1:26" x14ac:dyDescent="0.2">
      <c r="C196" s="2"/>
      <c r="D196" s="156"/>
      <c r="E196" s="2"/>
      <c r="F196" s="317"/>
      <c r="G196" s="156"/>
      <c r="H196" s="4"/>
      <c r="I196" s="119"/>
      <c r="J196" s="119"/>
      <c r="K196" s="321"/>
      <c r="L196" s="321"/>
      <c r="M196" s="108"/>
      <c r="N196" s="108"/>
      <c r="P196" s="282"/>
      <c r="X196" s="498"/>
    </row>
    <row r="197" spans="1:26" x14ac:dyDescent="0.2">
      <c r="B197" s="106" t="s">
        <v>417</v>
      </c>
      <c r="C197" s="329"/>
      <c r="D197" s="153"/>
      <c r="E197" s="83"/>
      <c r="F197" s="320"/>
      <c r="G197" s="153"/>
      <c r="H197" s="105"/>
      <c r="I197" s="105" t="s">
        <v>79</v>
      </c>
      <c r="J197" s="243"/>
      <c r="K197" s="149">
        <f>SUM(K198:K206)</f>
        <v>0</v>
      </c>
      <c r="L197" s="149">
        <f>SUM(L198:L206)</f>
        <v>0</v>
      </c>
      <c r="M197" s="296">
        <f>SUM(M198:M206)</f>
        <v>0</v>
      </c>
      <c r="N197" s="296">
        <f>SUM(N198:N206)</f>
        <v>0</v>
      </c>
      <c r="P197" s="282"/>
      <c r="X197" s="498"/>
      <c r="Z197" s="5"/>
    </row>
    <row r="198" spans="1:26" ht="29" x14ac:dyDescent="0.2">
      <c r="B198" s="72"/>
      <c r="C198" s="121" t="s">
        <v>378</v>
      </c>
      <c r="D198" s="75" t="s">
        <v>377</v>
      </c>
      <c r="E198" s="121" t="s">
        <v>376</v>
      </c>
      <c r="F198" s="7"/>
      <c r="G198" s="220" t="s">
        <v>412</v>
      </c>
      <c r="H198" s="319" t="s">
        <v>375</v>
      </c>
      <c r="I198" s="319" t="s">
        <v>374</v>
      </c>
      <c r="J198" s="115"/>
      <c r="K198" s="114"/>
      <c r="L198" s="114"/>
      <c r="M198" s="288" t="s">
        <v>355</v>
      </c>
      <c r="N198" s="288"/>
      <c r="P198" s="292" t="s">
        <v>354</v>
      </c>
      <c r="Q198" s="291" t="s">
        <v>353</v>
      </c>
      <c r="R198" s="542" t="s">
        <v>552</v>
      </c>
      <c r="S198" s="543" t="s">
        <v>553</v>
      </c>
      <c r="T198" s="544" t="s">
        <v>554</v>
      </c>
      <c r="U198" s="545" t="s">
        <v>555</v>
      </c>
      <c r="V198" s="546" t="s">
        <v>556</v>
      </c>
      <c r="W198" s="547" t="s">
        <v>557</v>
      </c>
      <c r="X198" s="498"/>
    </row>
    <row r="199" spans="1:26" x14ac:dyDescent="0.2">
      <c r="A199" s="12">
        <v>2360</v>
      </c>
      <c r="B199" s="9" t="s">
        <v>416</v>
      </c>
      <c r="C199" s="156">
        <v>0</v>
      </c>
      <c r="D199" s="156">
        <f>$G$19</f>
        <v>0</v>
      </c>
      <c r="E199" s="156">
        <v>0</v>
      </c>
      <c r="F199" s="317"/>
      <c r="G199" s="156">
        <f>C199+D199+E199</f>
        <v>0</v>
      </c>
      <c r="H199" s="318">
        <v>0</v>
      </c>
      <c r="I199" s="4">
        <f>ROUND(($H199*108.33%)*2,1)/2</f>
        <v>0</v>
      </c>
      <c r="J199" s="96"/>
      <c r="K199" s="95"/>
      <c r="L199" s="95">
        <f>ROUND((G199*I199)*2,1)/2</f>
        <v>0</v>
      </c>
      <c r="M199" s="92">
        <f>K199+L199</f>
        <v>0</v>
      </c>
      <c r="N199" s="288"/>
      <c r="P199" s="282"/>
      <c r="Q199" s="1">
        <f>$X$121</f>
        <v>0</v>
      </c>
      <c r="R199" s="1">
        <f>$X$122</f>
        <v>0</v>
      </c>
      <c r="S199" s="1">
        <f>$X$123</f>
        <v>0</v>
      </c>
      <c r="T199" s="1">
        <f>$X$124</f>
        <v>0</v>
      </c>
      <c r="U199" s="1">
        <v>0</v>
      </c>
      <c r="V199" s="7">
        <v>0</v>
      </c>
      <c r="W199" s="164">
        <f>U199*V199</f>
        <v>0</v>
      </c>
      <c r="X199" s="498"/>
    </row>
    <row r="200" spans="1:26" x14ac:dyDescent="0.2">
      <c r="A200" s="12">
        <f>A199+1</f>
        <v>2361</v>
      </c>
      <c r="B200" s="9" t="s">
        <v>415</v>
      </c>
      <c r="C200" s="156">
        <v>0</v>
      </c>
      <c r="D200" s="156">
        <f>$G$19</f>
        <v>0</v>
      </c>
      <c r="E200" s="156">
        <v>0</v>
      </c>
      <c r="F200" s="317"/>
      <c r="G200" s="156">
        <f>C200+D200+E200</f>
        <v>0</v>
      </c>
      <c r="H200" s="318">
        <v>0</v>
      </c>
      <c r="I200" s="4">
        <f>ROUND(($H200*108.33%)*2,1)/2</f>
        <v>0</v>
      </c>
      <c r="J200" s="96"/>
      <c r="K200" s="95"/>
      <c r="L200" s="95">
        <f>ROUND((G200*I200)*2,1)/2</f>
        <v>0</v>
      </c>
      <c r="M200" s="92">
        <f>K200+L200</f>
        <v>0</v>
      </c>
      <c r="N200" s="288"/>
      <c r="P200" s="282"/>
      <c r="T200" s="9"/>
      <c r="W200" s="164">
        <f>U200*V200</f>
        <v>0</v>
      </c>
      <c r="X200" s="498"/>
    </row>
    <row r="201" spans="1:26" x14ac:dyDescent="0.2">
      <c r="A201" s="12">
        <f>A200+1</f>
        <v>2362</v>
      </c>
      <c r="B201" s="9" t="s">
        <v>383</v>
      </c>
      <c r="C201" s="156">
        <v>0</v>
      </c>
      <c r="D201" s="156">
        <f>$G$19</f>
        <v>0</v>
      </c>
      <c r="E201" s="156">
        <v>0</v>
      </c>
      <c r="F201" s="317"/>
      <c r="G201" s="156">
        <f>C201+D201+E201</f>
        <v>0</v>
      </c>
      <c r="H201" s="318">
        <v>0</v>
      </c>
      <c r="I201" s="4">
        <f>ROUND(($H201*108.33%)*2,1)/2</f>
        <v>0</v>
      </c>
      <c r="J201" s="96"/>
      <c r="K201" s="95"/>
      <c r="L201" s="95">
        <f>ROUND((G201*I201)*2,1)/2</f>
        <v>0</v>
      </c>
      <c r="M201" s="92">
        <f>K201+L201</f>
        <v>0</v>
      </c>
      <c r="N201" s="288"/>
      <c r="O201" s="3" t="s">
        <v>361</v>
      </c>
      <c r="P201" s="282"/>
      <c r="T201" s="9"/>
      <c r="W201" s="164">
        <f>U201*V201</f>
        <v>0</v>
      </c>
      <c r="X201" s="498"/>
    </row>
    <row r="202" spans="1:26" x14ac:dyDescent="0.2">
      <c r="A202" s="12">
        <f>A201+1</f>
        <v>2363</v>
      </c>
      <c r="C202" s="156">
        <v>0</v>
      </c>
      <c r="D202" s="156">
        <f>$G$19</f>
        <v>0</v>
      </c>
      <c r="E202" s="156">
        <v>0</v>
      </c>
      <c r="F202" s="317"/>
      <c r="G202" s="156">
        <f>C202+D202+E202</f>
        <v>0</v>
      </c>
      <c r="H202" s="318">
        <v>0</v>
      </c>
      <c r="I202" s="4">
        <f>ROUND(($H202*108.33%)*2,1)/2</f>
        <v>0</v>
      </c>
      <c r="J202" s="96"/>
      <c r="K202" s="95"/>
      <c r="L202" s="95">
        <f>ROUND((G202*I202)*2,1)/2</f>
        <v>0</v>
      </c>
      <c r="M202" s="92">
        <f>K202+L202</f>
        <v>0</v>
      </c>
      <c r="N202" s="288"/>
      <c r="P202" s="282"/>
      <c r="T202" s="9"/>
      <c r="W202" s="164">
        <f>U202*V202</f>
        <v>0</v>
      </c>
      <c r="X202" s="498"/>
    </row>
    <row r="203" spans="1:26" x14ac:dyDescent="0.2">
      <c r="C203" s="2"/>
      <c r="D203" s="156"/>
      <c r="E203" s="2"/>
      <c r="F203" s="317"/>
      <c r="G203" s="156"/>
      <c r="H203" s="4"/>
      <c r="I203" s="328"/>
      <c r="J203" s="115"/>
      <c r="K203" s="114"/>
      <c r="L203" s="114"/>
      <c r="M203" s="92"/>
      <c r="N203" s="288"/>
      <c r="P203" s="282"/>
      <c r="X203" s="498"/>
    </row>
    <row r="204" spans="1:26" x14ac:dyDescent="0.2">
      <c r="A204" s="12">
        <v>2369</v>
      </c>
      <c r="B204" s="9" t="s">
        <v>372</v>
      </c>
      <c r="C204" s="156">
        <f>$G$22</f>
        <v>0</v>
      </c>
      <c r="D204" s="156" t="s">
        <v>4</v>
      </c>
      <c r="E204" s="2" t="s">
        <v>76</v>
      </c>
      <c r="F204" s="317">
        <f>SUM(L198:L203)-L201</f>
        <v>0</v>
      </c>
      <c r="G204" s="166" t="s">
        <v>380</v>
      </c>
      <c r="H204" s="4"/>
      <c r="I204" s="327"/>
      <c r="J204" s="96"/>
      <c r="K204" s="95"/>
      <c r="L204" s="95">
        <f>ROUND((F204*C204%)*2,1)/2</f>
        <v>0</v>
      </c>
      <c r="M204" s="92">
        <f>K204+L204</f>
        <v>0</v>
      </c>
      <c r="N204" s="288"/>
      <c r="P204" s="282"/>
      <c r="X204" s="498"/>
    </row>
    <row r="205" spans="1:26" x14ac:dyDescent="0.2">
      <c r="B205" s="9" t="s">
        <v>414</v>
      </c>
      <c r="C205" s="156">
        <f>$G$22</f>
        <v>0</v>
      </c>
      <c r="D205" s="156" t="s">
        <v>4</v>
      </c>
      <c r="E205" s="2" t="s">
        <v>76</v>
      </c>
      <c r="F205" s="317">
        <f>SUM(K198:K203)-K201</f>
        <v>0</v>
      </c>
      <c r="G205" s="166" t="s">
        <v>380</v>
      </c>
      <c r="H205" s="4"/>
      <c r="I205" s="327"/>
      <c r="J205" s="96"/>
      <c r="K205" s="95">
        <f>ROUND((F205*C205%)*2,1)/2</f>
        <v>0</v>
      </c>
      <c r="L205" s="95"/>
      <c r="M205" s="92">
        <f>K205+L205</f>
        <v>0</v>
      </c>
      <c r="N205" s="288"/>
      <c r="P205" s="282"/>
      <c r="X205" s="498"/>
    </row>
    <row r="206" spans="1:26" x14ac:dyDescent="0.2">
      <c r="C206" s="2"/>
      <c r="D206" s="156"/>
      <c r="E206" s="2"/>
      <c r="F206" s="317"/>
      <c r="G206" s="156"/>
      <c r="H206" s="4"/>
      <c r="I206" s="119"/>
      <c r="J206" s="123"/>
      <c r="K206" s="321"/>
      <c r="L206" s="321"/>
      <c r="M206" s="108"/>
      <c r="N206" s="108"/>
      <c r="P206" s="282"/>
      <c r="X206" s="498"/>
    </row>
    <row r="207" spans="1:26" x14ac:dyDescent="0.2">
      <c r="B207" s="106" t="s">
        <v>413</v>
      </c>
      <c r="C207" s="83"/>
      <c r="D207" s="153"/>
      <c r="E207" s="83"/>
      <c r="F207" s="323"/>
      <c r="G207" s="153"/>
      <c r="H207" s="105"/>
      <c r="I207" s="105" t="s">
        <v>79</v>
      </c>
      <c r="J207" s="243"/>
      <c r="K207" s="149">
        <f>SUM(K208:K219)</f>
        <v>0</v>
      </c>
      <c r="L207" s="149">
        <f>SUM(L208:L219)</f>
        <v>0</v>
      </c>
      <c r="M207" s="255">
        <f>SUM(M208:M219)</f>
        <v>0</v>
      </c>
      <c r="N207" s="255">
        <f>SUM(N208:N219)</f>
        <v>0</v>
      </c>
      <c r="O207" s="110"/>
      <c r="P207" s="282"/>
      <c r="X207" s="498"/>
    </row>
    <row r="208" spans="1:26" ht="29" x14ac:dyDescent="0.2">
      <c r="B208" s="72"/>
      <c r="C208" s="121" t="s">
        <v>378</v>
      </c>
      <c r="D208" s="75" t="s">
        <v>377</v>
      </c>
      <c r="E208" s="121" t="s">
        <v>376</v>
      </c>
      <c r="F208" s="7"/>
      <c r="G208" s="220" t="s">
        <v>412</v>
      </c>
      <c r="H208" s="319" t="s">
        <v>375</v>
      </c>
      <c r="I208" s="319" t="s">
        <v>374</v>
      </c>
      <c r="J208" s="115"/>
      <c r="K208" s="114"/>
      <c r="L208" s="114"/>
      <c r="M208" s="288" t="s">
        <v>355</v>
      </c>
      <c r="N208" s="288"/>
      <c r="P208" s="292" t="s">
        <v>354</v>
      </c>
      <c r="Q208" s="291" t="s">
        <v>353</v>
      </c>
      <c r="R208" s="542" t="s">
        <v>552</v>
      </c>
      <c r="S208" s="543" t="s">
        <v>553</v>
      </c>
      <c r="T208" s="544" t="s">
        <v>554</v>
      </c>
      <c r="U208" s="545" t="s">
        <v>555</v>
      </c>
      <c r="V208" s="546" t="s">
        <v>556</v>
      </c>
      <c r="W208" s="547" t="s">
        <v>557</v>
      </c>
      <c r="X208" s="498"/>
    </row>
    <row r="209" spans="1:24" x14ac:dyDescent="0.2">
      <c r="A209" s="12">
        <v>2410</v>
      </c>
      <c r="B209" s="9" t="s">
        <v>411</v>
      </c>
      <c r="C209" s="156">
        <v>0</v>
      </c>
      <c r="D209" s="156">
        <f>$G$19</f>
        <v>0</v>
      </c>
      <c r="E209" s="156">
        <v>0</v>
      </c>
      <c r="F209" s="317"/>
      <c r="G209" s="156">
        <f>C209+D209+E209</f>
        <v>0</v>
      </c>
      <c r="H209" s="318">
        <v>0</v>
      </c>
      <c r="I209" s="4">
        <f t="shared" ref="I209:I215" si="28">ROUND(($H209*108.33%)*2,1)/2</f>
        <v>0</v>
      </c>
      <c r="J209" s="96"/>
      <c r="K209" s="95"/>
      <c r="L209" s="95">
        <f t="shared" ref="L209:L215" si="29">ROUND((G209*I209)*2,1)/2</f>
        <v>0</v>
      </c>
      <c r="M209" s="92">
        <f t="shared" ref="M209:M215" si="30">K209+L209</f>
        <v>0</v>
      </c>
      <c r="N209" s="288"/>
      <c r="O209" s="326"/>
      <c r="P209" s="282"/>
      <c r="Q209" s="1">
        <f>$X$121</f>
        <v>0</v>
      </c>
      <c r="R209" s="1">
        <f>$X$122</f>
        <v>0</v>
      </c>
      <c r="S209" s="1">
        <f>$X$123</f>
        <v>0</v>
      </c>
      <c r="T209" s="1">
        <f>$X$124</f>
        <v>0</v>
      </c>
      <c r="U209" s="1">
        <v>0</v>
      </c>
      <c r="V209" s="7">
        <v>0</v>
      </c>
      <c r="W209" s="164">
        <f t="shared" ref="W209:W215" si="31">U209*V209</f>
        <v>0</v>
      </c>
      <c r="X209" s="498"/>
    </row>
    <row r="210" spans="1:24" x14ac:dyDescent="0.2">
      <c r="A210" s="12">
        <f t="shared" ref="A210:A215" si="32">A209+1</f>
        <v>2411</v>
      </c>
      <c r="B210" s="9" t="s">
        <v>410</v>
      </c>
      <c r="C210" s="156">
        <v>0</v>
      </c>
      <c r="D210" s="156">
        <f>$G$19</f>
        <v>0</v>
      </c>
      <c r="E210" s="156">
        <v>0</v>
      </c>
      <c r="F210" s="317"/>
      <c r="G210" s="156">
        <f>C210+D210+E210</f>
        <v>0</v>
      </c>
      <c r="H210" s="318">
        <v>0</v>
      </c>
      <c r="I210" s="4">
        <f t="shared" si="28"/>
        <v>0</v>
      </c>
      <c r="J210" s="96"/>
      <c r="K210" s="95"/>
      <c r="L210" s="95">
        <f t="shared" si="29"/>
        <v>0</v>
      </c>
      <c r="M210" s="92">
        <f t="shared" si="30"/>
        <v>0</v>
      </c>
      <c r="N210" s="288"/>
      <c r="P210" s="282"/>
      <c r="W210" s="164">
        <f t="shared" si="31"/>
        <v>0</v>
      </c>
      <c r="X210" s="498"/>
    </row>
    <row r="211" spans="1:24" x14ac:dyDescent="0.2">
      <c r="A211" s="12">
        <f t="shared" si="32"/>
        <v>2412</v>
      </c>
      <c r="B211" s="9" t="s">
        <v>409</v>
      </c>
      <c r="C211" s="156">
        <v>0</v>
      </c>
      <c r="D211" s="156">
        <f>$G$19</f>
        <v>0</v>
      </c>
      <c r="E211" s="156">
        <v>0</v>
      </c>
      <c r="F211" s="317"/>
      <c r="G211" s="156">
        <f>C211+D211+E211</f>
        <v>0</v>
      </c>
      <c r="H211" s="318">
        <v>0</v>
      </c>
      <c r="I211" s="4">
        <f t="shared" si="28"/>
        <v>0</v>
      </c>
      <c r="J211" s="96"/>
      <c r="K211" s="95"/>
      <c r="L211" s="95">
        <f t="shared" si="29"/>
        <v>0</v>
      </c>
      <c r="M211" s="92">
        <f t="shared" si="30"/>
        <v>0</v>
      </c>
      <c r="N211" s="288"/>
      <c r="P211" s="282"/>
      <c r="W211" s="164">
        <f t="shared" si="31"/>
        <v>0</v>
      </c>
      <c r="X211" s="498"/>
    </row>
    <row r="212" spans="1:24" x14ac:dyDescent="0.2">
      <c r="A212" s="12">
        <f t="shared" si="32"/>
        <v>2413</v>
      </c>
      <c r="B212" s="9" t="s">
        <v>408</v>
      </c>
      <c r="C212" s="156">
        <v>0</v>
      </c>
      <c r="D212" s="156">
        <f>$G$19</f>
        <v>0</v>
      </c>
      <c r="E212" s="156">
        <v>0</v>
      </c>
      <c r="F212" s="317"/>
      <c r="G212" s="156">
        <f>C212+D212+E212</f>
        <v>0</v>
      </c>
      <c r="H212" s="318">
        <v>0</v>
      </c>
      <c r="I212" s="4">
        <f t="shared" si="28"/>
        <v>0</v>
      </c>
      <c r="J212" s="96"/>
      <c r="K212" s="95"/>
      <c r="L212" s="95">
        <f t="shared" si="29"/>
        <v>0</v>
      </c>
      <c r="M212" s="92">
        <f t="shared" si="30"/>
        <v>0</v>
      </c>
      <c r="N212" s="288"/>
      <c r="P212" s="282"/>
      <c r="W212" s="164">
        <f t="shared" si="31"/>
        <v>0</v>
      </c>
      <c r="X212" s="498"/>
    </row>
    <row r="213" spans="1:24" x14ac:dyDescent="0.2">
      <c r="A213" s="12">
        <f t="shared" si="32"/>
        <v>2414</v>
      </c>
      <c r="B213" s="9" t="s">
        <v>287</v>
      </c>
      <c r="C213" s="156"/>
      <c r="D213" s="156"/>
      <c r="E213" s="156"/>
      <c r="F213" s="276" t="s">
        <v>407</v>
      </c>
      <c r="G213" s="2">
        <v>0</v>
      </c>
      <c r="H213" s="318">
        <v>0</v>
      </c>
      <c r="I213" s="4">
        <f t="shared" si="28"/>
        <v>0</v>
      </c>
      <c r="J213" s="96"/>
      <c r="K213" s="95"/>
      <c r="L213" s="95">
        <f t="shared" si="29"/>
        <v>0</v>
      </c>
      <c r="M213" s="92">
        <f t="shared" si="30"/>
        <v>0</v>
      </c>
      <c r="N213" s="288"/>
      <c r="P213" s="282"/>
      <c r="W213" s="164">
        <f t="shared" si="31"/>
        <v>0</v>
      </c>
      <c r="X213" s="498"/>
    </row>
    <row r="214" spans="1:24" x14ac:dyDescent="0.2">
      <c r="A214" s="12">
        <f t="shared" si="32"/>
        <v>2415</v>
      </c>
      <c r="B214" s="9" t="s">
        <v>383</v>
      </c>
      <c r="C214" s="156">
        <v>0</v>
      </c>
      <c r="D214" s="156">
        <f>$G$19</f>
        <v>0</v>
      </c>
      <c r="E214" s="156">
        <v>0</v>
      </c>
      <c r="F214" s="276"/>
      <c r="G214" s="156">
        <f>C214+D214+E214</f>
        <v>0</v>
      </c>
      <c r="H214" s="318">
        <v>0</v>
      </c>
      <c r="I214" s="4">
        <f t="shared" si="28"/>
        <v>0</v>
      </c>
      <c r="J214" s="96"/>
      <c r="K214" s="95"/>
      <c r="L214" s="95">
        <f t="shared" si="29"/>
        <v>0</v>
      </c>
      <c r="M214" s="92">
        <f t="shared" si="30"/>
        <v>0</v>
      </c>
      <c r="N214" s="288"/>
      <c r="O214" s="3" t="s">
        <v>361</v>
      </c>
      <c r="P214" s="282"/>
      <c r="W214" s="164">
        <f t="shared" si="31"/>
        <v>0</v>
      </c>
      <c r="X214" s="498"/>
    </row>
    <row r="215" spans="1:24" x14ac:dyDescent="0.2">
      <c r="A215" s="12">
        <f t="shared" si="32"/>
        <v>2416</v>
      </c>
      <c r="C215" s="156">
        <v>0</v>
      </c>
      <c r="D215" s="156">
        <f>$G$19</f>
        <v>0</v>
      </c>
      <c r="E215" s="156">
        <v>0</v>
      </c>
      <c r="F215" s="317"/>
      <c r="G215" s="156">
        <f>C215+D215+E215</f>
        <v>0</v>
      </c>
      <c r="H215" s="318">
        <v>0</v>
      </c>
      <c r="I215" s="4">
        <f t="shared" si="28"/>
        <v>0</v>
      </c>
      <c r="J215" s="96"/>
      <c r="K215" s="95"/>
      <c r="L215" s="95">
        <f t="shared" si="29"/>
        <v>0</v>
      </c>
      <c r="M215" s="92">
        <f t="shared" si="30"/>
        <v>0</v>
      </c>
      <c r="N215" s="288"/>
      <c r="P215" s="282"/>
      <c r="W215" s="164">
        <f t="shared" si="31"/>
        <v>0</v>
      </c>
      <c r="X215" s="498"/>
    </row>
    <row r="216" spans="1:24" x14ac:dyDescent="0.2">
      <c r="C216" s="2"/>
      <c r="D216" s="156"/>
      <c r="E216" s="156"/>
      <c r="F216" s="317"/>
      <c r="G216" s="156"/>
      <c r="H216" s="14"/>
      <c r="I216" s="16"/>
      <c r="J216" s="115"/>
      <c r="K216" s="114"/>
      <c r="L216" s="114"/>
      <c r="M216" s="92"/>
      <c r="N216" s="288"/>
      <c r="P216" s="282"/>
      <c r="X216" s="498"/>
    </row>
    <row r="217" spans="1:24" x14ac:dyDescent="0.2">
      <c r="A217" s="12">
        <v>2419</v>
      </c>
      <c r="B217" s="9" t="s">
        <v>372</v>
      </c>
      <c r="C217" s="156">
        <f>$G$22</f>
        <v>0</v>
      </c>
      <c r="D217" s="156" t="s">
        <v>4</v>
      </c>
      <c r="E217" s="2" t="s">
        <v>76</v>
      </c>
      <c r="F217" s="317">
        <f>SUM(L208:L216)-L214</f>
        <v>0</v>
      </c>
      <c r="G217" s="166" t="s">
        <v>380</v>
      </c>
      <c r="H217" s="4"/>
      <c r="I217" s="16"/>
      <c r="J217" s="96"/>
      <c r="K217" s="95"/>
      <c r="L217" s="95">
        <f>ROUND((F217*C217%)*2,1)/2</f>
        <v>0</v>
      </c>
      <c r="M217" s="92">
        <f>K217+L217</f>
        <v>0</v>
      </c>
      <c r="N217" s="288"/>
      <c r="P217" s="282"/>
      <c r="X217" s="498"/>
    </row>
    <row r="218" spans="1:24" x14ac:dyDescent="0.2">
      <c r="B218" s="9" t="s">
        <v>371</v>
      </c>
      <c r="C218" s="156">
        <f>$G$22</f>
        <v>0</v>
      </c>
      <c r="D218" s="156" t="s">
        <v>4</v>
      </c>
      <c r="E218" s="2" t="s">
        <v>76</v>
      </c>
      <c r="F218" s="317">
        <f>SUM(K208:K216)-K214</f>
        <v>0</v>
      </c>
      <c r="G218" s="166" t="s">
        <v>380</v>
      </c>
      <c r="H218" s="4"/>
      <c r="I218" s="16"/>
      <c r="J218" s="96"/>
      <c r="K218" s="95">
        <f>ROUND((F218*C218%)*2,1)/2</f>
        <v>0</v>
      </c>
      <c r="L218" s="95"/>
      <c r="M218" s="92">
        <f>K218+L218</f>
        <v>0</v>
      </c>
      <c r="N218" s="288"/>
      <c r="P218" s="282"/>
      <c r="X218" s="498"/>
    </row>
    <row r="219" spans="1:24" x14ac:dyDescent="0.2">
      <c r="C219" s="2"/>
      <c r="D219" s="156"/>
      <c r="E219" s="2"/>
      <c r="F219" s="317"/>
      <c r="G219" s="156"/>
      <c r="H219" s="4"/>
      <c r="I219" s="16"/>
      <c r="J219" s="115"/>
      <c r="K219" s="29"/>
      <c r="L219" s="29"/>
      <c r="M219" s="92"/>
      <c r="N219" s="92"/>
      <c r="P219" s="282"/>
      <c r="X219" s="498"/>
    </row>
    <row r="220" spans="1:24" x14ac:dyDescent="0.2">
      <c r="B220" s="106" t="s">
        <v>406</v>
      </c>
      <c r="C220" s="83"/>
      <c r="D220" s="153"/>
      <c r="E220" s="83"/>
      <c r="F220" s="323"/>
      <c r="G220" s="153"/>
      <c r="H220" s="105"/>
      <c r="I220" s="105" t="s">
        <v>79</v>
      </c>
      <c r="J220" s="243"/>
      <c r="K220" s="149">
        <f>SUM(K221:K232)</f>
        <v>0</v>
      </c>
      <c r="L220" s="149">
        <f>SUM(L221:L232)</f>
        <v>0</v>
      </c>
      <c r="M220" s="255">
        <f>SUM(M221:M232)</f>
        <v>0</v>
      </c>
      <c r="N220" s="255">
        <f>SUM(N221:N232)</f>
        <v>0</v>
      </c>
      <c r="O220" s="110"/>
      <c r="P220" s="282"/>
      <c r="X220" s="498"/>
    </row>
    <row r="221" spans="1:24" ht="29" x14ac:dyDescent="0.2">
      <c r="A221" s="107"/>
      <c r="B221" s="72"/>
      <c r="C221" s="121" t="s">
        <v>378</v>
      </c>
      <c r="D221" s="75" t="s">
        <v>377</v>
      </c>
      <c r="E221" s="121" t="s">
        <v>376</v>
      </c>
      <c r="F221" s="7"/>
      <c r="G221" s="26" t="s">
        <v>385</v>
      </c>
      <c r="H221" s="319" t="s">
        <v>375</v>
      </c>
      <c r="I221" s="319" t="s">
        <v>374</v>
      </c>
      <c r="J221" s="115"/>
      <c r="K221" s="114"/>
      <c r="L221" s="114"/>
      <c r="M221" s="288" t="s">
        <v>355</v>
      </c>
      <c r="N221" s="288"/>
      <c r="P221" s="292" t="s">
        <v>354</v>
      </c>
      <c r="Q221" s="291" t="s">
        <v>353</v>
      </c>
      <c r="R221" s="542" t="s">
        <v>552</v>
      </c>
      <c r="S221" s="543" t="s">
        <v>553</v>
      </c>
      <c r="T221" s="544" t="s">
        <v>554</v>
      </c>
      <c r="U221" s="545" t="s">
        <v>555</v>
      </c>
      <c r="V221" s="546" t="s">
        <v>556</v>
      </c>
      <c r="W221" s="547" t="s">
        <v>557</v>
      </c>
      <c r="X221" s="498"/>
    </row>
    <row r="222" spans="1:24" x14ac:dyDescent="0.2">
      <c r="A222" s="12">
        <v>2420</v>
      </c>
      <c r="B222" s="9" t="s">
        <v>405</v>
      </c>
      <c r="C222" s="156">
        <v>0</v>
      </c>
      <c r="D222" s="156">
        <f t="shared" ref="D222:D228" si="33">$G$19</f>
        <v>0</v>
      </c>
      <c r="E222" s="156">
        <v>0</v>
      </c>
      <c r="F222" s="317"/>
      <c r="G222" s="156">
        <f t="shared" ref="G222:G228" si="34">C222+D222+E222</f>
        <v>0</v>
      </c>
      <c r="H222" s="318">
        <v>0</v>
      </c>
      <c r="I222" s="4">
        <f t="shared" ref="I222:I228" si="35">ROUND(($H222*108.33%)*2,1)/2</f>
        <v>0</v>
      </c>
      <c r="J222" s="96"/>
      <c r="K222" s="95"/>
      <c r="L222" s="95">
        <f t="shared" ref="L222:L228" si="36">ROUND((G222*I222)*2,1)/2</f>
        <v>0</v>
      </c>
      <c r="M222" s="92">
        <f t="shared" ref="M222:M228" si="37">K222+L222</f>
        <v>0</v>
      </c>
      <c r="N222" s="288"/>
      <c r="O222" s="326"/>
      <c r="P222" s="282"/>
      <c r="Q222" s="1">
        <f>$X$121</f>
        <v>0</v>
      </c>
      <c r="R222" s="1">
        <f>$X$122</f>
        <v>0</v>
      </c>
      <c r="S222" s="1">
        <f>$X$123</f>
        <v>0</v>
      </c>
      <c r="T222" s="1">
        <f>$X$124</f>
        <v>0</v>
      </c>
      <c r="U222" s="1">
        <v>0</v>
      </c>
      <c r="V222" s="7">
        <v>0</v>
      </c>
      <c r="W222" s="164">
        <f t="shared" ref="W222:W228" si="38">U222*V222</f>
        <v>0</v>
      </c>
      <c r="X222" s="498"/>
    </row>
    <row r="223" spans="1:24" x14ac:dyDescent="0.2">
      <c r="A223" s="12">
        <f t="shared" ref="A223:A228" si="39">A222+1</f>
        <v>2421</v>
      </c>
      <c r="B223" s="9" t="s">
        <v>404</v>
      </c>
      <c r="C223" s="156">
        <v>0</v>
      </c>
      <c r="D223" s="156">
        <f t="shared" si="33"/>
        <v>0</v>
      </c>
      <c r="E223" s="156">
        <v>0</v>
      </c>
      <c r="F223" s="317"/>
      <c r="G223" s="156">
        <f t="shared" si="34"/>
        <v>0</v>
      </c>
      <c r="H223" s="318">
        <v>0</v>
      </c>
      <c r="I223" s="4">
        <f t="shared" si="35"/>
        <v>0</v>
      </c>
      <c r="J223" s="96"/>
      <c r="K223" s="95"/>
      <c r="L223" s="95">
        <f t="shared" si="36"/>
        <v>0</v>
      </c>
      <c r="M223" s="92">
        <f t="shared" si="37"/>
        <v>0</v>
      </c>
      <c r="N223" s="288"/>
      <c r="P223" s="282"/>
      <c r="W223" s="164">
        <f t="shared" si="38"/>
        <v>0</v>
      </c>
      <c r="X223" s="498"/>
    </row>
    <row r="224" spans="1:24" x14ac:dyDescent="0.2">
      <c r="A224" s="12">
        <f t="shared" si="39"/>
        <v>2422</v>
      </c>
      <c r="B224" s="9" t="s">
        <v>403</v>
      </c>
      <c r="C224" s="156">
        <v>0</v>
      </c>
      <c r="D224" s="156">
        <f t="shared" si="33"/>
        <v>0</v>
      </c>
      <c r="E224" s="156">
        <v>0</v>
      </c>
      <c r="F224" s="317"/>
      <c r="G224" s="156">
        <f t="shared" si="34"/>
        <v>0</v>
      </c>
      <c r="H224" s="318">
        <v>0</v>
      </c>
      <c r="I224" s="4">
        <f t="shared" si="35"/>
        <v>0</v>
      </c>
      <c r="J224" s="96"/>
      <c r="K224" s="95"/>
      <c r="L224" s="95">
        <f t="shared" si="36"/>
        <v>0</v>
      </c>
      <c r="M224" s="92">
        <f t="shared" si="37"/>
        <v>0</v>
      </c>
      <c r="N224" s="288"/>
      <c r="P224" s="282"/>
      <c r="W224" s="164">
        <f t="shared" si="38"/>
        <v>0</v>
      </c>
      <c r="X224" s="498"/>
    </row>
    <row r="225" spans="1:24" x14ac:dyDescent="0.2">
      <c r="A225" s="12">
        <f t="shared" si="39"/>
        <v>2423</v>
      </c>
      <c r="B225" s="9" t="s">
        <v>402</v>
      </c>
      <c r="C225" s="156">
        <v>0</v>
      </c>
      <c r="D225" s="156">
        <f t="shared" si="33"/>
        <v>0</v>
      </c>
      <c r="E225" s="156">
        <v>0</v>
      </c>
      <c r="F225" s="317"/>
      <c r="G225" s="156">
        <f t="shared" si="34"/>
        <v>0</v>
      </c>
      <c r="H225" s="318">
        <v>0</v>
      </c>
      <c r="I225" s="4">
        <f t="shared" si="35"/>
        <v>0</v>
      </c>
      <c r="J225" s="96"/>
      <c r="K225" s="95"/>
      <c r="L225" s="95">
        <f t="shared" si="36"/>
        <v>0</v>
      </c>
      <c r="M225" s="92">
        <f t="shared" si="37"/>
        <v>0</v>
      </c>
      <c r="N225" s="288"/>
      <c r="P225" s="282"/>
      <c r="W225" s="164">
        <f t="shared" si="38"/>
        <v>0</v>
      </c>
      <c r="X225" s="498"/>
    </row>
    <row r="226" spans="1:24" x14ac:dyDescent="0.2">
      <c r="A226" s="12">
        <f t="shared" si="39"/>
        <v>2424</v>
      </c>
      <c r="B226" s="9" t="s">
        <v>401</v>
      </c>
      <c r="C226" s="156">
        <v>0</v>
      </c>
      <c r="D226" s="156">
        <f t="shared" si="33"/>
        <v>0</v>
      </c>
      <c r="E226" s="156">
        <v>0</v>
      </c>
      <c r="F226" s="317"/>
      <c r="G226" s="156">
        <f t="shared" si="34"/>
        <v>0</v>
      </c>
      <c r="H226" s="318">
        <v>0</v>
      </c>
      <c r="I226" s="4">
        <f t="shared" si="35"/>
        <v>0</v>
      </c>
      <c r="J226" s="96"/>
      <c r="K226" s="95"/>
      <c r="L226" s="95">
        <f t="shared" si="36"/>
        <v>0</v>
      </c>
      <c r="M226" s="92">
        <f t="shared" si="37"/>
        <v>0</v>
      </c>
      <c r="N226" s="288"/>
      <c r="P226" s="282"/>
      <c r="W226" s="164">
        <f t="shared" si="38"/>
        <v>0</v>
      </c>
      <c r="X226" s="498"/>
    </row>
    <row r="227" spans="1:24" x14ac:dyDescent="0.2">
      <c r="A227" s="12">
        <f t="shared" si="39"/>
        <v>2425</v>
      </c>
      <c r="B227" s="9" t="s">
        <v>383</v>
      </c>
      <c r="C227" s="156">
        <v>0</v>
      </c>
      <c r="D227" s="156">
        <f t="shared" si="33"/>
        <v>0</v>
      </c>
      <c r="E227" s="156">
        <v>0</v>
      </c>
      <c r="F227" s="317"/>
      <c r="G227" s="156">
        <f t="shared" si="34"/>
        <v>0</v>
      </c>
      <c r="H227" s="318">
        <v>0</v>
      </c>
      <c r="I227" s="4">
        <f t="shared" si="35"/>
        <v>0</v>
      </c>
      <c r="J227" s="96"/>
      <c r="K227" s="95"/>
      <c r="L227" s="95">
        <f t="shared" si="36"/>
        <v>0</v>
      </c>
      <c r="M227" s="92">
        <f t="shared" si="37"/>
        <v>0</v>
      </c>
      <c r="N227" s="288"/>
      <c r="O227" s="3" t="s">
        <v>361</v>
      </c>
      <c r="P227" s="282"/>
      <c r="W227" s="164">
        <f t="shared" si="38"/>
        <v>0</v>
      </c>
      <c r="X227" s="498"/>
    </row>
    <row r="228" spans="1:24" x14ac:dyDescent="0.2">
      <c r="A228" s="12">
        <f t="shared" si="39"/>
        <v>2426</v>
      </c>
      <c r="C228" s="156">
        <v>0</v>
      </c>
      <c r="D228" s="156">
        <f t="shared" si="33"/>
        <v>0</v>
      </c>
      <c r="E228" s="156">
        <v>0</v>
      </c>
      <c r="F228" s="317"/>
      <c r="G228" s="156">
        <f t="shared" si="34"/>
        <v>0</v>
      </c>
      <c r="H228" s="318">
        <v>0</v>
      </c>
      <c r="I228" s="4">
        <f t="shared" si="35"/>
        <v>0</v>
      </c>
      <c r="J228" s="96"/>
      <c r="K228" s="95"/>
      <c r="L228" s="95">
        <f t="shared" si="36"/>
        <v>0</v>
      </c>
      <c r="M228" s="92">
        <f t="shared" si="37"/>
        <v>0</v>
      </c>
      <c r="N228" s="288"/>
      <c r="P228" s="282"/>
      <c r="W228" s="164">
        <f t="shared" si="38"/>
        <v>0</v>
      </c>
      <c r="X228" s="498"/>
    </row>
    <row r="229" spans="1:24" x14ac:dyDescent="0.2">
      <c r="C229" s="2"/>
      <c r="D229" s="156"/>
      <c r="E229" s="156"/>
      <c r="F229" s="317"/>
      <c r="G229" s="156"/>
      <c r="H229" s="14"/>
      <c r="I229" s="119"/>
      <c r="J229" s="123"/>
      <c r="K229" s="29"/>
      <c r="L229" s="29"/>
      <c r="M229" s="92"/>
      <c r="N229" s="288"/>
      <c r="P229" s="282"/>
      <c r="X229" s="498"/>
    </row>
    <row r="230" spans="1:24" x14ac:dyDescent="0.2">
      <c r="A230" s="12">
        <v>2429</v>
      </c>
      <c r="B230" s="9" t="s">
        <v>372</v>
      </c>
      <c r="C230" s="156">
        <f>$G$22</f>
        <v>0</v>
      </c>
      <c r="D230" s="156" t="s">
        <v>4</v>
      </c>
      <c r="E230" s="2" t="s">
        <v>76</v>
      </c>
      <c r="F230" s="317">
        <f>SUM(L221:L229)-L227</f>
        <v>0</v>
      </c>
      <c r="G230" s="166" t="s">
        <v>380</v>
      </c>
      <c r="H230" s="4"/>
      <c r="I230" s="119"/>
      <c r="J230" s="96"/>
      <c r="K230" s="95"/>
      <c r="L230" s="95">
        <f>ROUND((F230*C230%)*2,1)/2</f>
        <v>0</v>
      </c>
      <c r="M230" s="92">
        <f>K230+L230</f>
        <v>0</v>
      </c>
      <c r="N230" s="288"/>
      <c r="P230" s="282"/>
      <c r="X230" s="498"/>
    </row>
    <row r="231" spans="1:24" x14ac:dyDescent="0.2">
      <c r="B231" s="9" t="s">
        <v>371</v>
      </c>
      <c r="C231" s="156">
        <f>$G$22</f>
        <v>0</v>
      </c>
      <c r="D231" s="156" t="s">
        <v>4</v>
      </c>
      <c r="E231" s="2" t="s">
        <v>76</v>
      </c>
      <c r="F231" s="317">
        <f>SUM(K221:K229)-K227</f>
        <v>0</v>
      </c>
      <c r="G231" s="166" t="s">
        <v>380</v>
      </c>
      <c r="H231" s="4"/>
      <c r="I231" s="119"/>
      <c r="J231" s="96"/>
      <c r="K231" s="95">
        <f>ROUND((F231*C231%)*2,1)/2</f>
        <v>0</v>
      </c>
      <c r="L231" s="95"/>
      <c r="M231" s="92">
        <f>K231+L231</f>
        <v>0</v>
      </c>
      <c r="N231" s="288"/>
      <c r="P231" s="282"/>
      <c r="X231" s="498"/>
    </row>
    <row r="232" spans="1:24" x14ac:dyDescent="0.2">
      <c r="C232" s="2"/>
      <c r="D232" s="156"/>
      <c r="E232" s="2"/>
      <c r="F232" s="317"/>
      <c r="G232" s="156"/>
      <c r="H232" s="4"/>
      <c r="I232" s="119"/>
      <c r="J232" s="123"/>
      <c r="K232" s="29"/>
      <c r="L232" s="29"/>
      <c r="M232" s="92"/>
      <c r="N232" s="92"/>
      <c r="P232" s="282"/>
      <c r="X232" s="498"/>
    </row>
    <row r="233" spans="1:24" x14ac:dyDescent="0.2">
      <c r="B233" s="106" t="s">
        <v>400</v>
      </c>
      <c r="C233" s="83"/>
      <c r="D233" s="153"/>
      <c r="E233" s="83"/>
      <c r="F233" s="323"/>
      <c r="G233" s="153"/>
      <c r="H233" s="105"/>
      <c r="I233" s="105" t="s">
        <v>79</v>
      </c>
      <c r="J233" s="243"/>
      <c r="K233" s="149">
        <f>SUM(K234:K243)</f>
        <v>0</v>
      </c>
      <c r="L233" s="149">
        <f>SUM(L234:L243)</f>
        <v>0</v>
      </c>
      <c r="M233" s="255">
        <f>SUM(M234:M243)</f>
        <v>0</v>
      </c>
      <c r="N233" s="255">
        <f>SUM(N234:N244)</f>
        <v>0</v>
      </c>
      <c r="O233" s="110"/>
      <c r="P233" s="282"/>
      <c r="X233" s="498"/>
    </row>
    <row r="234" spans="1:24" ht="29" x14ac:dyDescent="0.2">
      <c r="B234" s="72"/>
      <c r="C234" s="121" t="s">
        <v>378</v>
      </c>
      <c r="D234" s="75" t="s">
        <v>377</v>
      </c>
      <c r="E234" s="121" t="s">
        <v>376</v>
      </c>
      <c r="F234" s="7"/>
      <c r="G234" s="220" t="s">
        <v>385</v>
      </c>
      <c r="H234" s="319" t="s">
        <v>375</v>
      </c>
      <c r="I234" s="319" t="s">
        <v>374</v>
      </c>
      <c r="J234" s="115"/>
      <c r="K234" s="114"/>
      <c r="L234" s="114"/>
      <c r="M234" s="288" t="s">
        <v>355</v>
      </c>
      <c r="N234" s="288"/>
      <c r="P234" s="292" t="s">
        <v>354</v>
      </c>
      <c r="Q234" s="291" t="s">
        <v>353</v>
      </c>
      <c r="R234" s="542" t="s">
        <v>552</v>
      </c>
      <c r="S234" s="543" t="s">
        <v>553</v>
      </c>
      <c r="T234" s="544" t="s">
        <v>554</v>
      </c>
      <c r="U234" s="545" t="s">
        <v>555</v>
      </c>
      <c r="V234" s="546" t="s">
        <v>556</v>
      </c>
      <c r="W234" s="547" t="s">
        <v>557</v>
      </c>
      <c r="X234" s="498"/>
    </row>
    <row r="235" spans="1:24" x14ac:dyDescent="0.2">
      <c r="A235" s="12">
        <v>2430</v>
      </c>
      <c r="B235" s="9" t="s">
        <v>399</v>
      </c>
      <c r="C235" s="156">
        <v>0</v>
      </c>
      <c r="D235" s="156">
        <f>$G$19</f>
        <v>0</v>
      </c>
      <c r="E235" s="156">
        <v>0</v>
      </c>
      <c r="F235" s="248"/>
      <c r="G235" s="156">
        <f>C235+D235+E235</f>
        <v>0</v>
      </c>
      <c r="H235" s="318">
        <v>0</v>
      </c>
      <c r="I235" s="4">
        <f t="shared" ref="I235:I240" si="40">ROUND(($H235*108.33%)*2,1)/2</f>
        <v>0</v>
      </c>
      <c r="J235" s="96"/>
      <c r="K235" s="95"/>
      <c r="L235" s="95">
        <f t="shared" ref="L235:L240" si="41">ROUND((G235*I235)*2,1)/2</f>
        <v>0</v>
      </c>
      <c r="M235" s="92">
        <f t="shared" ref="M235:M240" si="42">K235+L235</f>
        <v>0</v>
      </c>
      <c r="N235" s="288"/>
      <c r="P235" s="282"/>
      <c r="Q235" s="1">
        <f>$X$121</f>
        <v>0</v>
      </c>
      <c r="R235" s="1">
        <f>$X$122</f>
        <v>0</v>
      </c>
      <c r="S235" s="1">
        <f>$X$123</f>
        <v>0</v>
      </c>
      <c r="T235" s="1">
        <f>$X$124</f>
        <v>0</v>
      </c>
      <c r="U235" s="1">
        <v>0</v>
      </c>
      <c r="V235" s="7">
        <v>0</v>
      </c>
      <c r="W235" s="164">
        <f t="shared" ref="W235:W240" si="43">U235*V235</f>
        <v>0</v>
      </c>
      <c r="X235" s="498"/>
    </row>
    <row r="236" spans="1:24" x14ac:dyDescent="0.2">
      <c r="A236" s="12">
        <f>A235+1</f>
        <v>2431</v>
      </c>
      <c r="B236" s="9" t="s">
        <v>398</v>
      </c>
      <c r="C236" s="156">
        <v>0</v>
      </c>
      <c r="D236" s="156">
        <f>$G$19</f>
        <v>0</v>
      </c>
      <c r="E236" s="156">
        <v>0</v>
      </c>
      <c r="F236" s="317"/>
      <c r="G236" s="156">
        <f>C236+D236+E236</f>
        <v>0</v>
      </c>
      <c r="H236" s="318">
        <v>0</v>
      </c>
      <c r="I236" s="4">
        <f t="shared" si="40"/>
        <v>0</v>
      </c>
      <c r="J236" s="96"/>
      <c r="K236" s="95"/>
      <c r="L236" s="95">
        <f t="shared" si="41"/>
        <v>0</v>
      </c>
      <c r="M236" s="92">
        <f t="shared" si="42"/>
        <v>0</v>
      </c>
      <c r="N236" s="288"/>
      <c r="P236" s="282"/>
      <c r="T236" s="9"/>
      <c r="W236" s="164">
        <f t="shared" si="43"/>
        <v>0</v>
      </c>
      <c r="X236" s="498"/>
    </row>
    <row r="237" spans="1:24" x14ac:dyDescent="0.2">
      <c r="A237" s="12">
        <f>A236+1</f>
        <v>2432</v>
      </c>
      <c r="B237" s="9" t="s">
        <v>397</v>
      </c>
      <c r="C237" s="156">
        <v>0</v>
      </c>
      <c r="D237" s="156">
        <f>$G$19</f>
        <v>0</v>
      </c>
      <c r="E237" s="156">
        <v>0</v>
      </c>
      <c r="F237" s="317"/>
      <c r="G237" s="156">
        <f>C237+D237+E237</f>
        <v>0</v>
      </c>
      <c r="H237" s="318">
        <v>0</v>
      </c>
      <c r="I237" s="4">
        <f t="shared" si="40"/>
        <v>0</v>
      </c>
      <c r="J237" s="96"/>
      <c r="K237" s="95"/>
      <c r="L237" s="95">
        <f t="shared" si="41"/>
        <v>0</v>
      </c>
      <c r="M237" s="92">
        <f t="shared" si="42"/>
        <v>0</v>
      </c>
      <c r="N237" s="288"/>
      <c r="P237" s="282"/>
      <c r="T237" s="9"/>
      <c r="W237" s="164">
        <f t="shared" si="43"/>
        <v>0</v>
      </c>
      <c r="X237" s="498"/>
    </row>
    <row r="238" spans="1:24" x14ac:dyDescent="0.2">
      <c r="A238" s="12">
        <f>A237+1</f>
        <v>2433</v>
      </c>
      <c r="B238" s="9" t="s">
        <v>396</v>
      </c>
      <c r="C238" s="156"/>
      <c r="D238" s="156"/>
      <c r="E238" s="156"/>
      <c r="F238" s="276" t="s">
        <v>130</v>
      </c>
      <c r="G238" s="2">
        <v>0</v>
      </c>
      <c r="H238" s="318">
        <v>0</v>
      </c>
      <c r="I238" s="4">
        <f t="shared" si="40"/>
        <v>0</v>
      </c>
      <c r="J238" s="96"/>
      <c r="K238" s="95"/>
      <c r="L238" s="95">
        <f t="shared" si="41"/>
        <v>0</v>
      </c>
      <c r="M238" s="92">
        <f t="shared" si="42"/>
        <v>0</v>
      </c>
      <c r="N238" s="288"/>
      <c r="P238" s="282"/>
      <c r="W238" s="164">
        <f t="shared" si="43"/>
        <v>0</v>
      </c>
      <c r="X238" s="498"/>
    </row>
    <row r="239" spans="1:24" x14ac:dyDescent="0.2">
      <c r="A239" s="12">
        <f>A238+1</f>
        <v>2434</v>
      </c>
      <c r="B239" s="9" t="s">
        <v>383</v>
      </c>
      <c r="C239" s="156">
        <v>0</v>
      </c>
      <c r="D239" s="156">
        <f>$G$19</f>
        <v>0</v>
      </c>
      <c r="E239" s="156">
        <v>0</v>
      </c>
      <c r="F239" s="276"/>
      <c r="G239" s="156">
        <f>C239+D239+E239</f>
        <v>0</v>
      </c>
      <c r="H239" s="318">
        <v>0</v>
      </c>
      <c r="I239" s="4">
        <f t="shared" si="40"/>
        <v>0</v>
      </c>
      <c r="J239" s="96"/>
      <c r="K239" s="95"/>
      <c r="L239" s="95">
        <f t="shared" si="41"/>
        <v>0</v>
      </c>
      <c r="M239" s="92">
        <f t="shared" si="42"/>
        <v>0</v>
      </c>
      <c r="N239" s="288"/>
      <c r="O239" s="3" t="s">
        <v>361</v>
      </c>
      <c r="P239" s="282"/>
      <c r="W239" s="164">
        <f t="shared" si="43"/>
        <v>0</v>
      </c>
      <c r="X239" s="498"/>
    </row>
    <row r="240" spans="1:24" x14ac:dyDescent="0.2">
      <c r="A240" s="12">
        <f>A239+1</f>
        <v>2435</v>
      </c>
      <c r="C240" s="156">
        <v>0</v>
      </c>
      <c r="D240" s="156">
        <f>$G$19</f>
        <v>0</v>
      </c>
      <c r="E240" s="156">
        <v>0</v>
      </c>
      <c r="F240" s="317"/>
      <c r="G240" s="156">
        <f>C240+D240+E240</f>
        <v>0</v>
      </c>
      <c r="H240" s="318">
        <v>0</v>
      </c>
      <c r="I240" s="4">
        <f t="shared" si="40"/>
        <v>0</v>
      </c>
      <c r="J240" s="96"/>
      <c r="K240" s="95"/>
      <c r="L240" s="95">
        <f t="shared" si="41"/>
        <v>0</v>
      </c>
      <c r="M240" s="92">
        <f t="shared" si="42"/>
        <v>0</v>
      </c>
      <c r="N240" s="288"/>
      <c r="P240" s="282"/>
      <c r="W240" s="164">
        <f t="shared" si="43"/>
        <v>0</v>
      </c>
      <c r="X240" s="498"/>
    </row>
    <row r="241" spans="1:24" x14ac:dyDescent="0.2">
      <c r="C241" s="2"/>
      <c r="D241" s="156"/>
      <c r="E241" s="2"/>
      <c r="F241" s="317"/>
      <c r="G241" s="156"/>
      <c r="H241" s="4"/>
      <c r="I241" s="16"/>
      <c r="J241" s="115"/>
      <c r="K241" s="114"/>
      <c r="L241" s="114"/>
      <c r="M241" s="92"/>
      <c r="N241" s="288"/>
      <c r="P241" s="282"/>
      <c r="X241" s="498"/>
    </row>
    <row r="242" spans="1:24" x14ac:dyDescent="0.2">
      <c r="A242" s="12">
        <v>2439</v>
      </c>
      <c r="B242" s="9" t="s">
        <v>372</v>
      </c>
      <c r="C242" s="156">
        <f>$G$22</f>
        <v>0</v>
      </c>
      <c r="D242" s="156" t="s">
        <v>4</v>
      </c>
      <c r="E242" s="2" t="s">
        <v>76</v>
      </c>
      <c r="F242" s="317">
        <f>SUM(L234:L241)-L239</f>
        <v>0</v>
      </c>
      <c r="G242" s="166" t="s">
        <v>380</v>
      </c>
      <c r="H242" s="4"/>
      <c r="I242" s="16"/>
      <c r="J242" s="96"/>
      <c r="K242" s="95"/>
      <c r="L242" s="95">
        <f>ROUND((F242*C242%)*2,1)/2</f>
        <v>0</v>
      </c>
      <c r="M242" s="92">
        <f>K242+L242</f>
        <v>0</v>
      </c>
      <c r="N242" s="288"/>
      <c r="P242" s="282"/>
      <c r="X242" s="498"/>
    </row>
    <row r="243" spans="1:24" x14ac:dyDescent="0.2">
      <c r="B243" s="9" t="s">
        <v>371</v>
      </c>
      <c r="C243" s="156">
        <f>$G$22</f>
        <v>0</v>
      </c>
      <c r="D243" s="156" t="s">
        <v>4</v>
      </c>
      <c r="E243" s="2" t="s">
        <v>76</v>
      </c>
      <c r="F243" s="317">
        <f>SUM(K234:K241)-K239</f>
        <v>0</v>
      </c>
      <c r="G243" s="166" t="s">
        <v>380</v>
      </c>
      <c r="H243" s="4"/>
      <c r="I243" s="16"/>
      <c r="J243" s="96"/>
      <c r="K243" s="95">
        <f>ROUND((F243*C243%)*2,1)/2</f>
        <v>0</v>
      </c>
      <c r="L243" s="95"/>
      <c r="M243" s="92">
        <f>K243+L243</f>
        <v>0</v>
      </c>
      <c r="N243" s="114"/>
      <c r="P243" s="282"/>
      <c r="X243" s="498"/>
    </row>
    <row r="244" spans="1:24" x14ac:dyDescent="0.2">
      <c r="C244" s="156"/>
      <c r="D244" s="156"/>
      <c r="E244" s="2"/>
      <c r="F244" s="317"/>
      <c r="G244" s="166"/>
      <c r="H244" s="4"/>
      <c r="I244" s="16"/>
      <c r="J244" s="96"/>
      <c r="K244" s="114"/>
      <c r="L244" s="114"/>
      <c r="M244" s="92"/>
      <c r="N244" s="92"/>
      <c r="P244" s="282"/>
      <c r="X244" s="498"/>
    </row>
    <row r="245" spans="1:24" x14ac:dyDescent="0.2">
      <c r="C245" s="2"/>
      <c r="D245" s="156"/>
      <c r="E245" s="2"/>
      <c r="F245" s="317"/>
      <c r="G245" s="156"/>
      <c r="H245" s="4"/>
      <c r="I245" s="16"/>
      <c r="J245" s="115"/>
      <c r="K245" s="29"/>
      <c r="L245" s="29"/>
      <c r="M245" s="28"/>
      <c r="N245" s="28"/>
      <c r="P245" s="282"/>
      <c r="X245" s="498"/>
    </row>
    <row r="246" spans="1:24" x14ac:dyDescent="0.2">
      <c r="B246" s="106" t="s">
        <v>395</v>
      </c>
      <c r="C246" s="83"/>
      <c r="D246" s="153"/>
      <c r="E246" s="83"/>
      <c r="F246" s="323"/>
      <c r="G246" s="153"/>
      <c r="H246" s="105"/>
      <c r="I246" s="105" t="s">
        <v>79</v>
      </c>
      <c r="J246" s="243"/>
      <c r="K246" s="149">
        <f>SUM(K247:K258)</f>
        <v>0</v>
      </c>
      <c r="L246" s="149">
        <f>SUM(L247:L258)</f>
        <v>0</v>
      </c>
      <c r="M246" s="255">
        <f>SUM(M247:M258)</f>
        <v>0</v>
      </c>
      <c r="N246" s="255">
        <f>SUM(N247:N258)</f>
        <v>0</v>
      </c>
      <c r="O246" s="110"/>
      <c r="P246" s="282"/>
      <c r="X246" s="498"/>
    </row>
    <row r="247" spans="1:24" ht="29" x14ac:dyDescent="0.2">
      <c r="B247" s="72"/>
      <c r="C247" s="121" t="s">
        <v>378</v>
      </c>
      <c r="D247" s="75" t="s">
        <v>377</v>
      </c>
      <c r="E247" s="121" t="s">
        <v>376</v>
      </c>
      <c r="F247" s="7"/>
      <c r="G247" s="220" t="s">
        <v>385</v>
      </c>
      <c r="H247" s="319" t="s">
        <v>375</v>
      </c>
      <c r="I247" s="319" t="s">
        <v>374</v>
      </c>
      <c r="J247" s="115"/>
      <c r="K247" s="114"/>
      <c r="L247" s="114"/>
      <c r="M247" s="288" t="s">
        <v>355</v>
      </c>
      <c r="N247" s="288"/>
      <c r="P247" s="292" t="s">
        <v>354</v>
      </c>
      <c r="Q247" s="291" t="s">
        <v>353</v>
      </c>
      <c r="R247" s="542" t="s">
        <v>552</v>
      </c>
      <c r="S247" s="543" t="s">
        <v>553</v>
      </c>
      <c r="T247" s="544" t="s">
        <v>554</v>
      </c>
      <c r="U247" s="545" t="s">
        <v>555</v>
      </c>
      <c r="V247" s="546" t="s">
        <v>556</v>
      </c>
      <c r="W247" s="547" t="s">
        <v>557</v>
      </c>
      <c r="X247" s="498"/>
    </row>
    <row r="248" spans="1:24" x14ac:dyDescent="0.2">
      <c r="A248" s="12">
        <v>2440</v>
      </c>
      <c r="B248" s="9" t="s">
        <v>394</v>
      </c>
      <c r="C248" s="156">
        <v>0</v>
      </c>
      <c r="D248" s="156">
        <f>$G$19</f>
        <v>0</v>
      </c>
      <c r="E248" s="156">
        <v>0</v>
      </c>
      <c r="F248" s="248"/>
      <c r="G248" s="156">
        <f>C248+D248+E248</f>
        <v>0</v>
      </c>
      <c r="H248" s="318">
        <v>0</v>
      </c>
      <c r="I248" s="4">
        <f t="shared" ref="I248:I254" si="44">ROUND(($H248*108.33%)*2,1)/2</f>
        <v>0</v>
      </c>
      <c r="J248" s="96"/>
      <c r="K248" s="95"/>
      <c r="L248" s="95">
        <f t="shared" ref="L248:L254" si="45">ROUND((G248*I248)*2,1)/2</f>
        <v>0</v>
      </c>
      <c r="M248" s="92">
        <f t="shared" ref="M248:M254" si="46">K248+L248</f>
        <v>0</v>
      </c>
      <c r="N248" s="288"/>
      <c r="P248" s="282"/>
      <c r="Q248" s="1">
        <f>$X$121</f>
        <v>0</v>
      </c>
      <c r="R248" s="1">
        <f>$X$122</f>
        <v>0</v>
      </c>
      <c r="S248" s="1">
        <f>$X$123</f>
        <v>0</v>
      </c>
      <c r="T248" s="1">
        <f>$X$124</f>
        <v>0</v>
      </c>
      <c r="U248" s="1">
        <v>0</v>
      </c>
      <c r="V248" s="7">
        <v>0</v>
      </c>
      <c r="W248" s="164">
        <f t="shared" ref="W248:W254" si="47">U248*V248</f>
        <v>0</v>
      </c>
      <c r="X248" s="498"/>
    </row>
    <row r="249" spans="1:24" x14ac:dyDescent="0.2">
      <c r="A249" s="12">
        <f t="shared" ref="A249:A254" si="48">A248+1</f>
        <v>2441</v>
      </c>
      <c r="B249" s="9" t="s">
        <v>393</v>
      </c>
      <c r="C249" s="156">
        <v>0</v>
      </c>
      <c r="D249" s="156">
        <f>$G$19</f>
        <v>0</v>
      </c>
      <c r="E249" s="156">
        <v>0</v>
      </c>
      <c r="F249" s="276"/>
      <c r="G249" s="156">
        <f>C249+D249+E249</f>
        <v>0</v>
      </c>
      <c r="H249" s="318">
        <v>0</v>
      </c>
      <c r="I249" s="4">
        <f t="shared" si="44"/>
        <v>0</v>
      </c>
      <c r="J249" s="96"/>
      <c r="K249" s="95"/>
      <c r="L249" s="95">
        <f t="shared" si="45"/>
        <v>0</v>
      </c>
      <c r="M249" s="92">
        <f t="shared" si="46"/>
        <v>0</v>
      </c>
      <c r="N249" s="288"/>
      <c r="P249" s="282"/>
      <c r="T249" s="9"/>
      <c r="W249" s="164">
        <f t="shared" si="47"/>
        <v>0</v>
      </c>
      <c r="X249" s="498"/>
    </row>
    <row r="250" spans="1:24" x14ac:dyDescent="0.2">
      <c r="A250" s="12">
        <f t="shared" si="48"/>
        <v>2442</v>
      </c>
      <c r="B250" s="9" t="s">
        <v>392</v>
      </c>
      <c r="C250" s="156">
        <v>0</v>
      </c>
      <c r="D250" s="156">
        <f>$G$19</f>
        <v>0</v>
      </c>
      <c r="E250" s="156">
        <v>0</v>
      </c>
      <c r="F250" s="317"/>
      <c r="G250" s="156">
        <f>C250+D250+E250</f>
        <v>0</v>
      </c>
      <c r="H250" s="318">
        <v>0</v>
      </c>
      <c r="I250" s="4">
        <f t="shared" si="44"/>
        <v>0</v>
      </c>
      <c r="J250" s="96"/>
      <c r="K250" s="95"/>
      <c r="L250" s="95">
        <f t="shared" si="45"/>
        <v>0</v>
      </c>
      <c r="M250" s="92">
        <f t="shared" si="46"/>
        <v>0</v>
      </c>
      <c r="N250" s="288"/>
      <c r="P250" s="282"/>
      <c r="T250" s="9"/>
      <c r="W250" s="164">
        <f t="shared" si="47"/>
        <v>0</v>
      </c>
      <c r="X250" s="498"/>
    </row>
    <row r="251" spans="1:24" x14ac:dyDescent="0.2">
      <c r="A251" s="12">
        <f t="shared" si="48"/>
        <v>2443</v>
      </c>
      <c r="B251" s="9" t="s">
        <v>391</v>
      </c>
      <c r="C251" s="156"/>
      <c r="D251" s="156"/>
      <c r="E251" s="156"/>
      <c r="F251" s="276" t="s">
        <v>130</v>
      </c>
      <c r="G251" s="2">
        <v>0</v>
      </c>
      <c r="H251" s="318">
        <v>0</v>
      </c>
      <c r="I251" s="4">
        <f t="shared" si="44"/>
        <v>0</v>
      </c>
      <c r="J251" s="96"/>
      <c r="K251" s="95"/>
      <c r="L251" s="95">
        <f t="shared" si="45"/>
        <v>0</v>
      </c>
      <c r="M251" s="92">
        <f t="shared" si="46"/>
        <v>0</v>
      </c>
      <c r="N251" s="288"/>
      <c r="P251" s="282"/>
      <c r="W251" s="164">
        <f t="shared" si="47"/>
        <v>0</v>
      </c>
      <c r="X251" s="498"/>
    </row>
    <row r="252" spans="1:24" x14ac:dyDescent="0.2">
      <c r="A252" s="12">
        <f t="shared" si="48"/>
        <v>2444</v>
      </c>
      <c r="B252" s="9" t="s">
        <v>390</v>
      </c>
      <c r="C252" s="156"/>
      <c r="D252" s="156"/>
      <c r="E252" s="156"/>
      <c r="F252" s="276" t="s">
        <v>130</v>
      </c>
      <c r="G252" s="2">
        <v>0</v>
      </c>
      <c r="H252" s="318">
        <v>0</v>
      </c>
      <c r="I252" s="4">
        <f t="shared" si="44"/>
        <v>0</v>
      </c>
      <c r="J252" s="96"/>
      <c r="K252" s="95"/>
      <c r="L252" s="95">
        <f t="shared" si="45"/>
        <v>0</v>
      </c>
      <c r="M252" s="92">
        <f t="shared" si="46"/>
        <v>0</v>
      </c>
      <c r="N252" s="288"/>
      <c r="P252" s="282"/>
      <c r="W252" s="164">
        <f t="shared" si="47"/>
        <v>0</v>
      </c>
      <c r="X252" s="498"/>
    </row>
    <row r="253" spans="1:24" x14ac:dyDescent="0.2">
      <c r="A253" s="12">
        <f t="shared" si="48"/>
        <v>2445</v>
      </c>
      <c r="B253" s="9" t="s">
        <v>383</v>
      </c>
      <c r="C253" s="156">
        <v>0</v>
      </c>
      <c r="D253" s="156">
        <f>$G$19</f>
        <v>0</v>
      </c>
      <c r="E253" s="156">
        <v>0</v>
      </c>
      <c r="F253" s="276"/>
      <c r="G253" s="156">
        <f>C253+D253+E253</f>
        <v>0</v>
      </c>
      <c r="H253" s="318">
        <v>0</v>
      </c>
      <c r="I253" s="4">
        <f t="shared" si="44"/>
        <v>0</v>
      </c>
      <c r="J253" s="96"/>
      <c r="K253" s="95"/>
      <c r="L253" s="95">
        <f t="shared" si="45"/>
        <v>0</v>
      </c>
      <c r="M253" s="92">
        <f t="shared" si="46"/>
        <v>0</v>
      </c>
      <c r="N253" s="288"/>
      <c r="O253" s="3" t="s">
        <v>361</v>
      </c>
      <c r="P253" s="282"/>
      <c r="W253" s="164">
        <f t="shared" si="47"/>
        <v>0</v>
      </c>
      <c r="X253" s="498"/>
    </row>
    <row r="254" spans="1:24" x14ac:dyDescent="0.2">
      <c r="A254" s="12">
        <f t="shared" si="48"/>
        <v>2446</v>
      </c>
      <c r="C254" s="156">
        <v>0</v>
      </c>
      <c r="D254" s="156">
        <f>$G$19</f>
        <v>0</v>
      </c>
      <c r="E254" s="156">
        <v>0</v>
      </c>
      <c r="F254" s="317"/>
      <c r="G254" s="156">
        <f>C254+D254+E254</f>
        <v>0</v>
      </c>
      <c r="H254" s="318">
        <v>0</v>
      </c>
      <c r="I254" s="4">
        <f t="shared" si="44"/>
        <v>0</v>
      </c>
      <c r="J254" s="96"/>
      <c r="K254" s="95"/>
      <c r="L254" s="95">
        <f t="shared" si="45"/>
        <v>0</v>
      </c>
      <c r="M254" s="92">
        <f t="shared" si="46"/>
        <v>0</v>
      </c>
      <c r="N254" s="288"/>
      <c r="P254" s="282"/>
      <c r="W254" s="164">
        <f t="shared" si="47"/>
        <v>0</v>
      </c>
      <c r="X254" s="498"/>
    </row>
    <row r="255" spans="1:24" x14ac:dyDescent="0.2">
      <c r="C255" s="2"/>
      <c r="D255" s="156"/>
      <c r="E255" s="2"/>
      <c r="F255" s="317"/>
      <c r="G255" s="156"/>
      <c r="H255" s="4"/>
      <c r="I255" s="16"/>
      <c r="J255" s="115"/>
      <c r="K255" s="114"/>
      <c r="L255" s="114"/>
      <c r="M255" s="92"/>
      <c r="N255" s="288"/>
      <c r="P255" s="282"/>
      <c r="X255" s="498"/>
    </row>
    <row r="256" spans="1:24" x14ac:dyDescent="0.2">
      <c r="A256" s="12">
        <v>2449</v>
      </c>
      <c r="B256" s="9" t="s">
        <v>372</v>
      </c>
      <c r="C256" s="156">
        <f>$G$22</f>
        <v>0</v>
      </c>
      <c r="D256" s="156" t="s">
        <v>4</v>
      </c>
      <c r="E256" s="2" t="s">
        <v>76</v>
      </c>
      <c r="F256" s="317">
        <f>SUM(L247:L255)-L253</f>
        <v>0</v>
      </c>
      <c r="G256" s="166" t="s">
        <v>380</v>
      </c>
      <c r="H256" s="4"/>
      <c r="I256" s="16"/>
      <c r="J256" s="96"/>
      <c r="K256" s="95"/>
      <c r="L256" s="95">
        <f>ROUND((F256*C256%)*2,1)/2</f>
        <v>0</v>
      </c>
      <c r="M256" s="92">
        <f>K256+L256</f>
        <v>0</v>
      </c>
      <c r="N256" s="288"/>
      <c r="P256" s="282"/>
      <c r="X256" s="498"/>
    </row>
    <row r="257" spans="1:29" x14ac:dyDescent="0.2">
      <c r="B257" s="9" t="s">
        <v>371</v>
      </c>
      <c r="C257" s="156">
        <f>$G$22</f>
        <v>0</v>
      </c>
      <c r="D257" s="156" t="s">
        <v>4</v>
      </c>
      <c r="E257" s="2" t="s">
        <v>76</v>
      </c>
      <c r="F257" s="317">
        <f>SUM(K247:K255)-K253</f>
        <v>0</v>
      </c>
      <c r="G257" s="166" t="s">
        <v>380</v>
      </c>
      <c r="H257" s="4"/>
      <c r="I257" s="119"/>
      <c r="J257" s="96"/>
      <c r="K257" s="95">
        <f>ROUND((F257*C257%)*2,1)/2</f>
        <v>0</v>
      </c>
      <c r="L257" s="95"/>
      <c r="M257" s="92">
        <f>K257+L257</f>
        <v>0</v>
      </c>
      <c r="N257" s="288"/>
      <c r="P257" s="282"/>
      <c r="X257" s="498"/>
    </row>
    <row r="258" spans="1:29" x14ac:dyDescent="0.2">
      <c r="C258" s="2"/>
      <c r="D258" s="156"/>
      <c r="E258" s="2"/>
      <c r="F258" s="317"/>
      <c r="G258" s="156"/>
      <c r="H258" s="4"/>
      <c r="I258" s="119"/>
      <c r="J258" s="123"/>
      <c r="K258" s="325"/>
      <c r="L258" s="325"/>
      <c r="M258" s="324"/>
      <c r="N258" s="324"/>
      <c r="P258" s="282"/>
      <c r="X258" s="498"/>
    </row>
    <row r="259" spans="1:29" x14ac:dyDescent="0.2">
      <c r="B259" s="106" t="s">
        <v>389</v>
      </c>
      <c r="C259" s="83"/>
      <c r="D259" s="153"/>
      <c r="E259" s="83"/>
      <c r="F259" s="323"/>
      <c r="G259" s="153"/>
      <c r="H259" s="105"/>
      <c r="I259" s="105" t="s">
        <v>79</v>
      </c>
      <c r="J259" s="243"/>
      <c r="K259" s="149">
        <f>SUM(K260:K268)</f>
        <v>0</v>
      </c>
      <c r="L259" s="149">
        <f>SUM(L260:L268)</f>
        <v>0</v>
      </c>
      <c r="M259" s="255">
        <f>SUM(M260:M268)</f>
        <v>0</v>
      </c>
      <c r="N259" s="296">
        <f>SUM(N260:N268)</f>
        <v>0</v>
      </c>
      <c r="O259" s="110"/>
      <c r="P259" s="282"/>
      <c r="X259" s="498"/>
    </row>
    <row r="260" spans="1:29" ht="29" x14ac:dyDescent="0.2">
      <c r="B260" s="72"/>
      <c r="C260" s="121" t="s">
        <v>378</v>
      </c>
      <c r="D260" s="75" t="s">
        <v>377</v>
      </c>
      <c r="E260" s="121" t="s">
        <v>376</v>
      </c>
      <c r="F260" s="240"/>
      <c r="G260" s="220" t="s">
        <v>385</v>
      </c>
      <c r="H260" s="319" t="s">
        <v>375</v>
      </c>
      <c r="I260" s="319" t="s">
        <v>374</v>
      </c>
      <c r="J260" s="115"/>
      <c r="K260" s="114"/>
      <c r="L260" s="114"/>
      <c r="M260" s="288" t="s">
        <v>355</v>
      </c>
      <c r="N260" s="288"/>
      <c r="P260" s="292" t="s">
        <v>354</v>
      </c>
      <c r="Q260" s="291" t="s">
        <v>353</v>
      </c>
      <c r="R260" s="542" t="s">
        <v>552</v>
      </c>
      <c r="S260" s="543" t="s">
        <v>553</v>
      </c>
      <c r="T260" s="544" t="s">
        <v>554</v>
      </c>
      <c r="U260" s="545" t="s">
        <v>555</v>
      </c>
      <c r="V260" s="546" t="s">
        <v>556</v>
      </c>
      <c r="W260" s="547" t="s">
        <v>557</v>
      </c>
      <c r="X260" s="498"/>
    </row>
    <row r="261" spans="1:29" x14ac:dyDescent="0.2">
      <c r="A261" s="12">
        <v>2510</v>
      </c>
      <c r="B261" s="9" t="s">
        <v>388</v>
      </c>
      <c r="C261" s="156"/>
      <c r="D261" s="156"/>
      <c r="E261" s="2">
        <v>0</v>
      </c>
      <c r="F261" s="317"/>
      <c r="G261" s="156">
        <f>C261+D261+E261</f>
        <v>0</v>
      </c>
      <c r="H261" s="318">
        <v>0</v>
      </c>
      <c r="I261" s="4">
        <f>ROUND(($H261*108.33%)*2,1)/2</f>
        <v>0</v>
      </c>
      <c r="J261" s="96"/>
      <c r="K261" s="95"/>
      <c r="L261" s="95">
        <f>ROUND((G261*I261)*2,1)/2</f>
        <v>0</v>
      </c>
      <c r="M261" s="92">
        <f>K261+L261</f>
        <v>0</v>
      </c>
      <c r="N261" s="288"/>
      <c r="O261" s="322"/>
      <c r="P261" s="282"/>
      <c r="Q261" s="1">
        <v>0</v>
      </c>
      <c r="R261" s="1">
        <v>0</v>
      </c>
      <c r="S261" s="1">
        <v>0</v>
      </c>
      <c r="T261" s="1">
        <v>0</v>
      </c>
      <c r="U261" s="1">
        <v>0</v>
      </c>
      <c r="V261" s="7">
        <v>0</v>
      </c>
      <c r="W261" s="164">
        <f>U261*V261</f>
        <v>0</v>
      </c>
      <c r="X261" s="498"/>
    </row>
    <row r="262" spans="1:29" x14ac:dyDescent="0.2">
      <c r="A262" s="12">
        <f>A261+1</f>
        <v>2511</v>
      </c>
      <c r="B262" s="9" t="s">
        <v>387</v>
      </c>
      <c r="C262" s="156"/>
      <c r="D262" s="156"/>
      <c r="E262" s="2">
        <v>0</v>
      </c>
      <c r="F262" s="317"/>
      <c r="G262" s="156">
        <f>C262+D262+E262</f>
        <v>0</v>
      </c>
      <c r="H262" s="318">
        <v>0</v>
      </c>
      <c r="I262" s="4">
        <f>ROUND(($H262*108.33%)*2,1)/2</f>
        <v>0</v>
      </c>
      <c r="J262" s="96"/>
      <c r="K262" s="95"/>
      <c r="L262" s="95">
        <f>ROUND((G262*I262)*2,1)/2</f>
        <v>0</v>
      </c>
      <c r="M262" s="92">
        <f>K262+L262</f>
        <v>0</v>
      </c>
      <c r="N262" s="288"/>
      <c r="O262" s="322"/>
      <c r="P262" s="282"/>
      <c r="W262" s="164">
        <f>U262*V262</f>
        <v>0</v>
      </c>
      <c r="X262" s="498"/>
    </row>
    <row r="263" spans="1:29" x14ac:dyDescent="0.2">
      <c r="A263" s="12">
        <f>A262+1</f>
        <v>2512</v>
      </c>
      <c r="B263" s="9" t="s">
        <v>383</v>
      </c>
      <c r="C263" s="156"/>
      <c r="D263" s="156"/>
      <c r="E263" s="2">
        <v>0</v>
      </c>
      <c r="F263" s="317"/>
      <c r="G263" s="156">
        <f>C263+D263+E263</f>
        <v>0</v>
      </c>
      <c r="H263" s="318">
        <v>0</v>
      </c>
      <c r="I263" s="4">
        <f>ROUND(($H263*108.33%)*2,1)/2</f>
        <v>0</v>
      </c>
      <c r="J263" s="96"/>
      <c r="K263" s="95"/>
      <c r="L263" s="95">
        <f>ROUND((G263*I263)*2,1)/2</f>
        <v>0</v>
      </c>
      <c r="M263" s="92">
        <f>K263+L263</f>
        <v>0</v>
      </c>
      <c r="N263" s="288"/>
      <c r="O263" s="3" t="s">
        <v>361</v>
      </c>
      <c r="P263" s="282"/>
      <c r="W263" s="164">
        <f>U263*V263</f>
        <v>0</v>
      </c>
      <c r="X263" s="498"/>
    </row>
    <row r="264" spans="1:29" x14ac:dyDescent="0.2">
      <c r="A264" s="12">
        <f>A263+1</f>
        <v>2513</v>
      </c>
      <c r="C264" s="156"/>
      <c r="D264" s="156"/>
      <c r="E264" s="2"/>
      <c r="F264" s="317"/>
      <c r="G264" s="156">
        <f>C264+D264+E264</f>
        <v>0</v>
      </c>
      <c r="H264" s="318">
        <v>0</v>
      </c>
      <c r="I264" s="4">
        <f>ROUND(($H264*108.33%)*2,1)/2</f>
        <v>0</v>
      </c>
      <c r="J264" s="96"/>
      <c r="K264" s="95"/>
      <c r="L264" s="95">
        <f>ROUND((G264*I264)*2,1)/2</f>
        <v>0</v>
      </c>
      <c r="M264" s="92">
        <f>K264+L264</f>
        <v>0</v>
      </c>
      <c r="N264" s="288"/>
      <c r="P264" s="282"/>
      <c r="W264" s="164">
        <f>U264*V264</f>
        <v>0</v>
      </c>
      <c r="X264" s="498"/>
    </row>
    <row r="265" spans="1:29" x14ac:dyDescent="0.2">
      <c r="C265" s="2"/>
      <c r="D265" s="156"/>
      <c r="E265" s="2"/>
      <c r="F265" s="317"/>
      <c r="G265" s="156"/>
      <c r="H265" s="4"/>
      <c r="I265" s="119"/>
      <c r="J265" s="123"/>
      <c r="K265" s="29"/>
      <c r="L265" s="29"/>
      <c r="M265" s="92"/>
      <c r="N265" s="288"/>
      <c r="P265" s="282"/>
      <c r="W265" s="164">
        <f>U265*V265</f>
        <v>0</v>
      </c>
      <c r="X265" s="498"/>
    </row>
    <row r="266" spans="1:29" x14ac:dyDescent="0.2">
      <c r="A266" s="12">
        <v>2519</v>
      </c>
      <c r="B266" s="9" t="s">
        <v>372</v>
      </c>
      <c r="C266" s="156">
        <f>$G$22</f>
        <v>0</v>
      </c>
      <c r="D266" s="156" t="s">
        <v>4</v>
      </c>
      <c r="E266" s="2" t="s">
        <v>76</v>
      </c>
      <c r="F266" s="317">
        <f>SUM(L260:L265)-L263</f>
        <v>0</v>
      </c>
      <c r="G266" s="166" t="s">
        <v>380</v>
      </c>
      <c r="H266" s="4"/>
      <c r="I266" s="119"/>
      <c r="J266" s="96"/>
      <c r="K266" s="95"/>
      <c r="L266" s="95">
        <f>ROUND((F266*C266%)*2,1)/2</f>
        <v>0</v>
      </c>
      <c r="M266" s="92">
        <f>K266+L266</f>
        <v>0</v>
      </c>
      <c r="N266" s="288"/>
      <c r="P266" s="282"/>
      <c r="X266" s="498"/>
    </row>
    <row r="267" spans="1:29" x14ac:dyDescent="0.2">
      <c r="B267" s="9" t="s">
        <v>371</v>
      </c>
      <c r="C267" s="156">
        <f>$G$22</f>
        <v>0</v>
      </c>
      <c r="D267" s="156" t="s">
        <v>4</v>
      </c>
      <c r="E267" s="2" t="s">
        <v>76</v>
      </c>
      <c r="F267" s="317">
        <f>SUM(K260:K265)-K263</f>
        <v>0</v>
      </c>
      <c r="G267" s="166" t="s">
        <v>380</v>
      </c>
      <c r="H267" s="4"/>
      <c r="I267" s="119"/>
      <c r="J267" s="123"/>
      <c r="K267" s="95">
        <f>ROUND((F267*C267%)*2,1)/2</f>
        <v>0</v>
      </c>
      <c r="L267" s="95"/>
      <c r="M267" s="92">
        <f>K267+L267</f>
        <v>0</v>
      </c>
      <c r="N267" s="288"/>
      <c r="P267" s="282"/>
      <c r="X267" s="498"/>
    </row>
    <row r="268" spans="1:29" x14ac:dyDescent="0.2">
      <c r="C268" s="2"/>
      <c r="D268" s="156"/>
      <c r="E268" s="2"/>
      <c r="F268" s="317"/>
      <c r="G268" s="156"/>
      <c r="H268" s="4"/>
      <c r="I268" s="119"/>
      <c r="J268" s="119"/>
      <c r="K268" s="321"/>
      <c r="L268" s="321"/>
      <c r="M268" s="108"/>
      <c r="N268" s="7"/>
      <c r="P268" s="282"/>
      <c r="X268" s="498"/>
    </row>
    <row r="269" spans="1:29" x14ac:dyDescent="0.2">
      <c r="B269" s="106" t="s">
        <v>386</v>
      </c>
      <c r="C269" s="83"/>
      <c r="D269" s="153"/>
      <c r="E269" s="83"/>
      <c r="F269" s="320"/>
      <c r="G269" s="153"/>
      <c r="H269" s="105"/>
      <c r="I269" s="105" t="s">
        <v>79</v>
      </c>
      <c r="J269" s="243"/>
      <c r="K269" s="149">
        <f>SUM(K270:K277)</f>
        <v>0</v>
      </c>
      <c r="L269" s="149">
        <f>SUM(L270:L277)</f>
        <v>0</v>
      </c>
      <c r="M269" s="296">
        <f>SUM(M270:M277)</f>
        <v>0</v>
      </c>
      <c r="N269" s="296">
        <f>SUM(N270:N277)</f>
        <v>0</v>
      </c>
      <c r="P269" s="282"/>
      <c r="X269" s="498"/>
    </row>
    <row r="270" spans="1:29" ht="29" x14ac:dyDescent="0.2">
      <c r="C270" s="121" t="s">
        <v>378</v>
      </c>
      <c r="D270" s="75" t="s">
        <v>377</v>
      </c>
      <c r="E270" s="121" t="s">
        <v>376</v>
      </c>
      <c r="F270" s="240"/>
      <c r="G270" s="220" t="s">
        <v>385</v>
      </c>
      <c r="H270" s="319" t="s">
        <v>375</v>
      </c>
      <c r="I270" s="319" t="s">
        <v>374</v>
      </c>
      <c r="J270" s="115"/>
      <c r="K270" s="114"/>
      <c r="L270" s="114"/>
      <c r="M270" s="288" t="s">
        <v>355</v>
      </c>
      <c r="N270" s="288"/>
      <c r="P270" s="292" t="s">
        <v>354</v>
      </c>
      <c r="Q270" s="291" t="s">
        <v>353</v>
      </c>
      <c r="R270" s="542" t="s">
        <v>552</v>
      </c>
      <c r="S270" s="543" t="s">
        <v>553</v>
      </c>
      <c r="T270" s="544" t="s">
        <v>554</v>
      </c>
      <c r="U270" s="545" t="s">
        <v>555</v>
      </c>
      <c r="V270" s="546" t="s">
        <v>556</v>
      </c>
      <c r="W270" s="547" t="s">
        <v>557</v>
      </c>
      <c r="X270" s="72"/>
    </row>
    <row r="271" spans="1:29" x14ac:dyDescent="0.2">
      <c r="A271" s="12">
        <v>2520</v>
      </c>
      <c r="B271" s="9" t="s">
        <v>384</v>
      </c>
      <c r="C271" s="156"/>
      <c r="D271" s="156"/>
      <c r="E271" s="2">
        <v>0</v>
      </c>
      <c r="F271" s="317"/>
      <c r="G271" s="156">
        <f>C271+D271+E271</f>
        <v>0</v>
      </c>
      <c r="H271" s="318">
        <v>0</v>
      </c>
      <c r="I271" s="4">
        <f>ROUND(($H271*108.33%)*2,1)/2</f>
        <v>0</v>
      </c>
      <c r="J271" s="96"/>
      <c r="K271" s="95"/>
      <c r="L271" s="95">
        <f>ROUND((G271*I271)*2,1)/2</f>
        <v>0</v>
      </c>
      <c r="M271" s="92">
        <f>K271+L271</f>
        <v>0</v>
      </c>
      <c r="N271" s="288"/>
      <c r="P271" s="282"/>
      <c r="Q271" s="1">
        <v>0</v>
      </c>
      <c r="R271" s="1">
        <v>0</v>
      </c>
      <c r="S271" s="1">
        <v>0</v>
      </c>
      <c r="T271" s="1">
        <v>0</v>
      </c>
      <c r="U271" s="1">
        <v>0</v>
      </c>
      <c r="V271" s="7">
        <v>0</v>
      </c>
      <c r="W271" s="164">
        <f>U271*V271</f>
        <v>0</v>
      </c>
      <c r="X271" s="640" t="s">
        <v>577</v>
      </c>
      <c r="Y271" s="638"/>
      <c r="Z271" s="638"/>
      <c r="AA271" s="638"/>
      <c r="AB271" s="638"/>
      <c r="AC271" s="638"/>
    </row>
    <row r="272" spans="1:29" x14ac:dyDescent="0.2">
      <c r="A272" s="12">
        <v>2520</v>
      </c>
      <c r="B272" s="9" t="s">
        <v>383</v>
      </c>
      <c r="C272" s="156"/>
      <c r="D272" s="156"/>
      <c r="E272" s="2">
        <v>0</v>
      </c>
      <c r="F272" s="317"/>
      <c r="G272" s="156">
        <f>C272+D272+E272</f>
        <v>0</v>
      </c>
      <c r="H272" s="318"/>
      <c r="I272" s="4">
        <f>ROUND(($H272*108.33%)*2,1)/2</f>
        <v>0</v>
      </c>
      <c r="J272" s="96"/>
      <c r="K272" s="95"/>
      <c r="L272" s="95">
        <f>ROUND((G272*I272)*2,1)/2</f>
        <v>0</v>
      </c>
      <c r="M272" s="92">
        <f>K272+L272</f>
        <v>0</v>
      </c>
      <c r="N272" s="288"/>
      <c r="O272" s="3" t="s">
        <v>361</v>
      </c>
      <c r="P272" s="282"/>
      <c r="W272" s="164">
        <f>U272*V272</f>
        <v>0</v>
      </c>
      <c r="X272" s="639"/>
      <c r="Y272" s="638"/>
      <c r="Z272" s="638"/>
      <c r="AA272" s="638"/>
      <c r="AB272" s="638"/>
      <c r="AC272" s="638"/>
    </row>
    <row r="273" spans="1:24" x14ac:dyDescent="0.2">
      <c r="A273" s="12">
        <v>2520</v>
      </c>
      <c r="C273" s="156"/>
      <c r="D273" s="156"/>
      <c r="E273" s="2">
        <v>0</v>
      </c>
      <c r="F273" s="317"/>
      <c r="G273" s="156">
        <f>C273+D273+E273</f>
        <v>0</v>
      </c>
      <c r="H273" s="318"/>
      <c r="I273" s="4">
        <f>ROUND(($H273*108.33%)*2,1)/2</f>
        <v>0</v>
      </c>
      <c r="J273" s="96"/>
      <c r="K273" s="95"/>
      <c r="L273" s="95">
        <f>ROUND((G273*I273)*2,1)/2</f>
        <v>0</v>
      </c>
      <c r="M273" s="92">
        <f>K273+L273</f>
        <v>0</v>
      </c>
      <c r="N273" s="288"/>
      <c r="P273" s="282"/>
      <c r="W273" s="164">
        <f>U273*V273</f>
        <v>0</v>
      </c>
      <c r="X273" s="498"/>
    </row>
    <row r="274" spans="1:24" x14ac:dyDescent="0.2">
      <c r="C274" s="2"/>
      <c r="D274" s="156"/>
      <c r="E274" s="2"/>
      <c r="F274" s="317"/>
      <c r="G274" s="156"/>
      <c r="H274" s="4"/>
      <c r="I274" s="119"/>
      <c r="J274" s="123"/>
      <c r="K274" s="29"/>
      <c r="L274" s="29"/>
      <c r="M274" s="92"/>
      <c r="N274" s="288"/>
      <c r="P274" s="282"/>
      <c r="X274" s="498"/>
    </row>
    <row r="275" spans="1:24" x14ac:dyDescent="0.2">
      <c r="A275" s="12">
        <v>2529</v>
      </c>
      <c r="B275" s="9" t="s">
        <v>372</v>
      </c>
      <c r="C275" s="156">
        <f>$G$22</f>
        <v>0</v>
      </c>
      <c r="D275" s="156" t="s">
        <v>4</v>
      </c>
      <c r="E275" s="2" t="s">
        <v>76</v>
      </c>
      <c r="F275" s="317">
        <f>SUM(L270:L274)-L272</f>
        <v>0</v>
      </c>
      <c r="G275" s="166" t="s">
        <v>380</v>
      </c>
      <c r="H275" s="4"/>
      <c r="I275" s="119"/>
      <c r="J275" s="96"/>
      <c r="K275" s="95"/>
      <c r="L275" s="95">
        <f>ROUND((F275*C275%)*2,1)/2</f>
        <v>0</v>
      </c>
      <c r="M275" s="92">
        <f>K275+L275</f>
        <v>0</v>
      </c>
      <c r="N275" s="288"/>
      <c r="P275" s="282"/>
      <c r="X275" s="498"/>
    </row>
    <row r="276" spans="1:24" x14ac:dyDescent="0.2">
      <c r="B276" s="9" t="s">
        <v>371</v>
      </c>
      <c r="C276" s="156">
        <f>$G$22</f>
        <v>0</v>
      </c>
      <c r="D276" s="156" t="s">
        <v>4</v>
      </c>
      <c r="E276" s="2" t="s">
        <v>76</v>
      </c>
      <c r="F276" s="317">
        <f>SUM(K270:K274)-K272</f>
        <v>0</v>
      </c>
      <c r="G276" s="166" t="s">
        <v>380</v>
      </c>
      <c r="H276" s="4"/>
      <c r="I276" s="119"/>
      <c r="J276" s="96"/>
      <c r="K276" s="95">
        <f>ROUND((F276*C276%)*2,1)/2</f>
        <v>0</v>
      </c>
      <c r="L276" s="95"/>
      <c r="M276" s="92">
        <f>K276+L276</f>
        <v>0</v>
      </c>
      <c r="N276" s="288"/>
      <c r="P276" s="282"/>
      <c r="X276" s="498"/>
    </row>
    <row r="277" spans="1:24" x14ac:dyDescent="0.2">
      <c r="C277" s="2"/>
      <c r="D277" s="156"/>
      <c r="E277" s="2"/>
      <c r="F277" s="317"/>
      <c r="G277" s="156"/>
      <c r="H277" s="4"/>
      <c r="I277" s="119"/>
      <c r="J277" s="123"/>
      <c r="K277" s="29"/>
      <c r="L277" s="29"/>
      <c r="M277" s="92"/>
      <c r="N277" s="92"/>
      <c r="P277" s="282"/>
      <c r="X277" s="498"/>
    </row>
    <row r="278" spans="1:24" x14ac:dyDescent="0.2">
      <c r="B278" s="106" t="s">
        <v>382</v>
      </c>
      <c r="C278" s="83"/>
      <c r="D278" s="153"/>
      <c r="E278" s="83"/>
      <c r="F278" s="320"/>
      <c r="G278" s="153"/>
      <c r="H278" s="105"/>
      <c r="I278" s="105" t="s">
        <v>79</v>
      </c>
      <c r="J278" s="243"/>
      <c r="K278" s="149">
        <f>SUM(K279:K286)</f>
        <v>0</v>
      </c>
      <c r="L278" s="149">
        <f>SUM(L279:L286)</f>
        <v>0</v>
      </c>
      <c r="M278" s="255">
        <f>SUM(M279:M286)</f>
        <v>0</v>
      </c>
      <c r="N278" s="255">
        <f>SUM(N279:N286)</f>
        <v>0</v>
      </c>
      <c r="O278" s="110"/>
      <c r="P278" s="282"/>
      <c r="X278" s="498"/>
    </row>
    <row r="279" spans="1:24" ht="29" x14ac:dyDescent="0.2">
      <c r="C279" s="121" t="s">
        <v>378</v>
      </c>
      <c r="D279" s="75" t="s">
        <v>377</v>
      </c>
      <c r="E279" s="121" t="s">
        <v>376</v>
      </c>
      <c r="F279" s="7"/>
      <c r="G279" s="23"/>
      <c r="H279" s="319" t="s">
        <v>375</v>
      </c>
      <c r="I279" s="319" t="s">
        <v>374</v>
      </c>
      <c r="J279" s="115"/>
      <c r="K279" s="114"/>
      <c r="L279" s="114"/>
      <c r="M279" s="288" t="s">
        <v>355</v>
      </c>
      <c r="N279" s="288"/>
      <c r="P279" s="292" t="s">
        <v>354</v>
      </c>
      <c r="Q279" s="291" t="s">
        <v>353</v>
      </c>
      <c r="R279" s="542" t="s">
        <v>552</v>
      </c>
      <c r="S279" s="543" t="s">
        <v>553</v>
      </c>
      <c r="T279" s="544" t="s">
        <v>554</v>
      </c>
      <c r="U279" s="545" t="s">
        <v>555</v>
      </c>
      <c r="V279" s="546" t="s">
        <v>556</v>
      </c>
      <c r="W279" s="547" t="s">
        <v>557</v>
      </c>
      <c r="X279" s="498"/>
    </row>
    <row r="280" spans="1:24" x14ac:dyDescent="0.2">
      <c r="A280" s="12">
        <v>2530</v>
      </c>
      <c r="B280" s="9" t="s">
        <v>196</v>
      </c>
      <c r="C280" s="156"/>
      <c r="D280" s="156"/>
      <c r="E280" s="2"/>
      <c r="F280" s="276" t="s">
        <v>130</v>
      </c>
      <c r="G280" s="2">
        <f>C280+D280+E280</f>
        <v>0</v>
      </c>
      <c r="H280" s="318">
        <v>0</v>
      </c>
      <c r="I280" s="4">
        <f>ROUND(($H280*108.33%)*2,1)/2</f>
        <v>0</v>
      </c>
      <c r="J280" s="96"/>
      <c r="K280" s="95"/>
      <c r="L280" s="95">
        <f>ROUND((G280*I280)*2,1)/2</f>
        <v>0</v>
      </c>
      <c r="M280" s="92">
        <f>K280+L280</f>
        <v>0</v>
      </c>
      <c r="N280" s="288"/>
      <c r="O280" s="3" t="s">
        <v>361</v>
      </c>
      <c r="P280" s="282"/>
      <c r="Q280" s="1">
        <v>0</v>
      </c>
      <c r="R280" s="1">
        <v>0</v>
      </c>
      <c r="S280" s="1">
        <v>0</v>
      </c>
      <c r="T280" s="1">
        <v>0</v>
      </c>
      <c r="U280" s="1">
        <v>0</v>
      </c>
      <c r="V280" s="7">
        <v>0</v>
      </c>
      <c r="W280" s="164">
        <f>U280*V280</f>
        <v>0</v>
      </c>
      <c r="X280" s="498"/>
    </row>
    <row r="281" spans="1:24" x14ac:dyDescent="0.2">
      <c r="A281" s="12">
        <f>A280+1</f>
        <v>2531</v>
      </c>
      <c r="B281" s="9" t="s">
        <v>381</v>
      </c>
      <c r="C281" s="156"/>
      <c r="D281" s="156"/>
      <c r="E281" s="2"/>
      <c r="F281" s="276" t="s">
        <v>130</v>
      </c>
      <c r="G281" s="2">
        <v>0</v>
      </c>
      <c r="H281" s="318">
        <v>0</v>
      </c>
      <c r="I281" s="4">
        <f>ROUND(($H281*108.33%)*2,1)/2</f>
        <v>0</v>
      </c>
      <c r="J281" s="96"/>
      <c r="K281" s="95"/>
      <c r="L281" s="95">
        <f>ROUND((G281*I281)*2,1)/2</f>
        <v>0</v>
      </c>
      <c r="M281" s="92">
        <f>K281+L281</f>
        <v>0</v>
      </c>
      <c r="N281" s="288"/>
      <c r="O281" s="3" t="s">
        <v>361</v>
      </c>
      <c r="P281" s="282"/>
      <c r="W281" s="164">
        <f>U281*V281</f>
        <v>0</v>
      </c>
      <c r="X281" s="498"/>
    </row>
    <row r="282" spans="1:24" x14ac:dyDescent="0.2">
      <c r="A282" s="12">
        <f>A281+1</f>
        <v>2532</v>
      </c>
      <c r="C282" s="156"/>
      <c r="D282" s="156"/>
      <c r="E282" s="156"/>
      <c r="F282" s="276"/>
      <c r="G282" s="2">
        <f>C282+D282+E282</f>
        <v>0</v>
      </c>
      <c r="H282" s="318">
        <v>0</v>
      </c>
      <c r="I282" s="4">
        <f>ROUND(($H282*108.33%)*2,1)/2</f>
        <v>0</v>
      </c>
      <c r="J282" s="96"/>
      <c r="K282" s="95"/>
      <c r="L282" s="95">
        <f>ROUND((G282*I282)*2,1)/2</f>
        <v>0</v>
      </c>
      <c r="M282" s="92">
        <f>K282+L282</f>
        <v>0</v>
      </c>
      <c r="N282" s="288"/>
      <c r="P282" s="282"/>
      <c r="W282" s="164">
        <f>U282*V282</f>
        <v>0</v>
      </c>
      <c r="X282" s="498"/>
    </row>
    <row r="283" spans="1:24" x14ac:dyDescent="0.2">
      <c r="C283" s="2"/>
      <c r="D283" s="156"/>
      <c r="E283" s="2"/>
      <c r="F283" s="276"/>
      <c r="G283" s="156"/>
      <c r="H283" s="4"/>
      <c r="I283" s="119"/>
      <c r="J283" s="123"/>
      <c r="K283" s="29"/>
      <c r="L283" s="29"/>
      <c r="M283" s="92"/>
      <c r="N283" s="288"/>
      <c r="P283" s="282"/>
      <c r="X283" s="498"/>
    </row>
    <row r="284" spans="1:24" x14ac:dyDescent="0.2">
      <c r="A284" s="12">
        <v>2539</v>
      </c>
      <c r="B284" s="9" t="s">
        <v>372</v>
      </c>
      <c r="C284" s="156">
        <f>$G$22</f>
        <v>0</v>
      </c>
      <c r="D284" s="156" t="s">
        <v>4</v>
      </c>
      <c r="E284" s="2" t="s">
        <v>76</v>
      </c>
      <c r="F284" s="317">
        <f>SUM(L279:L283)-L280-L281</f>
        <v>0</v>
      </c>
      <c r="G284" s="166" t="s">
        <v>380</v>
      </c>
      <c r="H284" s="4"/>
      <c r="I284" s="119"/>
      <c r="J284" s="96"/>
      <c r="K284" s="95"/>
      <c r="L284" s="95">
        <f>ROUND((F284*C284%)*2,1)/2</f>
        <v>0</v>
      </c>
      <c r="M284" s="92">
        <f>K284+L284</f>
        <v>0</v>
      </c>
      <c r="N284" s="288"/>
      <c r="P284" s="282"/>
      <c r="X284" s="498"/>
    </row>
    <row r="285" spans="1:24" x14ac:dyDescent="0.2">
      <c r="B285" s="9" t="s">
        <v>371</v>
      </c>
      <c r="C285" s="156">
        <f>$G$22</f>
        <v>0</v>
      </c>
      <c r="D285" s="156" t="s">
        <v>4</v>
      </c>
      <c r="E285" s="2" t="s">
        <v>76</v>
      </c>
      <c r="F285" s="317">
        <f>SUM(K279:K283)-K280</f>
        <v>0</v>
      </c>
      <c r="G285" s="166" t="s">
        <v>380</v>
      </c>
      <c r="H285" s="4"/>
      <c r="I285" s="119"/>
      <c r="J285" s="96"/>
      <c r="K285" s="95">
        <f>ROUND((F285*C285%)*2,1)/2</f>
        <v>0</v>
      </c>
      <c r="L285" s="95"/>
      <c r="M285" s="92">
        <f>K285+L285</f>
        <v>0</v>
      </c>
      <c r="N285" s="288"/>
      <c r="P285" s="282"/>
      <c r="X285" s="498"/>
    </row>
    <row r="286" spans="1:24" x14ac:dyDescent="0.2">
      <c r="C286" s="2"/>
      <c r="D286" s="156"/>
      <c r="E286" s="2"/>
      <c r="F286" s="317"/>
      <c r="G286" s="156"/>
      <c r="H286" s="4"/>
      <c r="I286" s="119"/>
      <c r="J286" s="123"/>
      <c r="K286" s="29"/>
      <c r="L286" s="29"/>
      <c r="M286" s="92"/>
      <c r="N286" s="92"/>
      <c r="P286" s="282"/>
      <c r="X286" s="498"/>
    </row>
    <row r="287" spans="1:24" x14ac:dyDescent="0.2">
      <c r="B287" s="106" t="s">
        <v>379</v>
      </c>
      <c r="C287" s="83"/>
      <c r="D287" s="153"/>
      <c r="E287" s="83"/>
      <c r="F287" s="320"/>
      <c r="G287" s="153"/>
      <c r="H287" s="105"/>
      <c r="I287" s="105" t="s">
        <v>79</v>
      </c>
      <c r="J287" s="243"/>
      <c r="K287" s="149">
        <f>SUM(K288:K294)</f>
        <v>0</v>
      </c>
      <c r="L287" s="149">
        <f>SUM(L288:L294)</f>
        <v>0</v>
      </c>
      <c r="M287" s="255">
        <f>SUM(M288:M294)</f>
        <v>0</v>
      </c>
      <c r="N287" s="255">
        <f>SUM(N288:N294)</f>
        <v>0</v>
      </c>
      <c r="O287" s="110"/>
      <c r="P287" s="282"/>
      <c r="X287" s="498"/>
    </row>
    <row r="288" spans="1:24" ht="29" x14ac:dyDescent="0.2">
      <c r="C288" s="121" t="s">
        <v>378</v>
      </c>
      <c r="D288" s="75" t="s">
        <v>377</v>
      </c>
      <c r="E288" s="121" t="s">
        <v>376</v>
      </c>
      <c r="F288" s="7"/>
      <c r="G288" s="23"/>
      <c r="H288" s="319" t="s">
        <v>375</v>
      </c>
      <c r="I288" s="319" t="s">
        <v>374</v>
      </c>
      <c r="J288" s="115"/>
      <c r="K288" s="114"/>
      <c r="L288" s="114"/>
      <c r="M288" s="288" t="s">
        <v>355</v>
      </c>
      <c r="N288" s="288"/>
      <c r="P288" s="292" t="s">
        <v>354</v>
      </c>
      <c r="Q288" s="291" t="s">
        <v>353</v>
      </c>
      <c r="R288" s="542" t="s">
        <v>552</v>
      </c>
      <c r="S288" s="543" t="s">
        <v>553</v>
      </c>
      <c r="T288" s="544" t="s">
        <v>554</v>
      </c>
      <c r="U288" s="545" t="s">
        <v>555</v>
      </c>
      <c r="V288" s="546" t="s">
        <v>556</v>
      </c>
      <c r="W288" s="547" t="s">
        <v>557</v>
      </c>
      <c r="X288" s="72"/>
    </row>
    <row r="289" spans="1:29" x14ac:dyDescent="0.2">
      <c r="A289" s="12">
        <v>2540</v>
      </c>
      <c r="B289" s="9" t="s">
        <v>373</v>
      </c>
      <c r="C289" s="166"/>
      <c r="D289" s="156"/>
      <c r="E289" s="156"/>
      <c r="F289" s="276" t="s">
        <v>130</v>
      </c>
      <c r="G289" s="2">
        <v>0</v>
      </c>
      <c r="H289" s="318">
        <v>0</v>
      </c>
      <c r="I289" s="4">
        <f>ROUND(($H289*108.33%)*2,1)/2</f>
        <v>0</v>
      </c>
      <c r="J289" s="96"/>
      <c r="K289" s="95"/>
      <c r="L289" s="95">
        <f>ROUND((G289*I289)*2,1)/2</f>
        <v>0</v>
      </c>
      <c r="M289" s="92">
        <f>K289+L289</f>
        <v>0</v>
      </c>
      <c r="N289" s="288"/>
      <c r="P289" s="282"/>
      <c r="Q289" s="1">
        <v>0</v>
      </c>
      <c r="R289" s="1">
        <v>0</v>
      </c>
      <c r="S289" s="1">
        <v>0</v>
      </c>
      <c r="T289" s="1">
        <v>0</v>
      </c>
      <c r="U289" s="1">
        <v>0</v>
      </c>
      <c r="V289" s="7">
        <v>0</v>
      </c>
      <c r="W289" s="164">
        <f>U289*V289</f>
        <v>0</v>
      </c>
      <c r="X289" s="640" t="s">
        <v>578</v>
      </c>
      <c r="Y289" s="638"/>
      <c r="Z289" s="638"/>
      <c r="AA289" s="638"/>
      <c r="AB289" s="638"/>
      <c r="AC289" s="638"/>
    </row>
    <row r="290" spans="1:29" x14ac:dyDescent="0.2">
      <c r="A290" s="12">
        <v>2540</v>
      </c>
      <c r="C290" s="156"/>
      <c r="D290" s="156"/>
      <c r="E290" s="156"/>
      <c r="F290" s="276"/>
      <c r="G290" s="2">
        <f>C290+D290+E290</f>
        <v>0</v>
      </c>
      <c r="H290" s="318">
        <v>0</v>
      </c>
      <c r="I290" s="4">
        <f>ROUND(($H290*108.33%)*2,1)/2</f>
        <v>0</v>
      </c>
      <c r="J290" s="96"/>
      <c r="K290" s="95"/>
      <c r="L290" s="95">
        <f>ROUND((G290*I290)*2,1)/2</f>
        <v>0</v>
      </c>
      <c r="M290" s="92">
        <f>K290+L290</f>
        <v>0</v>
      </c>
      <c r="N290" s="288"/>
      <c r="P290" s="282"/>
      <c r="W290" s="164">
        <f>U290*V290</f>
        <v>0</v>
      </c>
      <c r="X290" s="639"/>
      <c r="Y290" s="638"/>
      <c r="Z290" s="638"/>
      <c r="AA290" s="638"/>
      <c r="AB290" s="638"/>
      <c r="AC290" s="638"/>
    </row>
    <row r="291" spans="1:29" x14ac:dyDescent="0.2">
      <c r="C291" s="2"/>
      <c r="D291" s="156"/>
      <c r="E291" s="2"/>
      <c r="F291" s="317"/>
      <c r="G291" s="156"/>
      <c r="H291" s="4"/>
      <c r="I291" s="119"/>
      <c r="J291" s="123"/>
      <c r="K291" s="29"/>
      <c r="L291" s="29"/>
      <c r="M291" s="92"/>
      <c r="N291" s="288"/>
      <c r="P291" s="282"/>
      <c r="X291" s="498"/>
    </row>
    <row r="292" spans="1:29" x14ac:dyDescent="0.2">
      <c r="A292" s="12">
        <v>2549</v>
      </c>
      <c r="B292" s="9" t="s">
        <v>372</v>
      </c>
      <c r="C292" s="156">
        <f>$G$22</f>
        <v>0</v>
      </c>
      <c r="D292" s="156" t="s">
        <v>4</v>
      </c>
      <c r="E292" s="2" t="s">
        <v>76</v>
      </c>
      <c r="F292" s="317">
        <f>SUM(L288:L291)</f>
        <v>0</v>
      </c>
      <c r="G292" s="156"/>
      <c r="H292" s="4"/>
      <c r="I292" s="119"/>
      <c r="J292" s="96"/>
      <c r="K292" s="95"/>
      <c r="L292" s="95">
        <f>ROUND((F292*C292%)*2,1)/2</f>
        <v>0</v>
      </c>
      <c r="M292" s="92">
        <f>K292+L292</f>
        <v>0</v>
      </c>
      <c r="N292" s="288"/>
      <c r="P292" s="282"/>
      <c r="X292" s="498"/>
    </row>
    <row r="293" spans="1:29" x14ac:dyDescent="0.2">
      <c r="B293" s="9" t="s">
        <v>371</v>
      </c>
      <c r="C293" s="156">
        <f>$G$22</f>
        <v>0</v>
      </c>
      <c r="D293" s="156" t="s">
        <v>4</v>
      </c>
      <c r="E293" s="2" t="s">
        <v>76</v>
      </c>
      <c r="F293" s="317">
        <f>SUM(K288:K291)</f>
        <v>0</v>
      </c>
      <c r="G293" s="156"/>
      <c r="H293" s="4"/>
      <c r="I293" s="119"/>
      <c r="J293" s="96"/>
      <c r="K293" s="95">
        <f>ROUND((F293*C293%)*2,1)/2</f>
        <v>0</v>
      </c>
      <c r="L293" s="95"/>
      <c r="M293" s="92">
        <f>K293+L293</f>
        <v>0</v>
      </c>
      <c r="N293" s="288"/>
      <c r="P293" s="282"/>
      <c r="X293" s="498"/>
    </row>
    <row r="294" spans="1:29" x14ac:dyDescent="0.2">
      <c r="C294" s="2"/>
      <c r="D294" s="156"/>
      <c r="E294" s="2"/>
      <c r="F294" s="317"/>
      <c r="G294" s="156"/>
      <c r="H294" s="4"/>
      <c r="I294" s="119"/>
      <c r="J294" s="123"/>
      <c r="K294" s="29"/>
      <c r="L294" s="29"/>
      <c r="M294" s="92"/>
      <c r="N294" s="92"/>
      <c r="P294" s="282"/>
      <c r="X294" s="498"/>
    </row>
    <row r="295" spans="1:29" ht="17" thickBot="1" x14ac:dyDescent="0.25">
      <c r="A295" s="107"/>
      <c r="B295" s="316" t="s">
        <v>370</v>
      </c>
      <c r="C295" s="18"/>
      <c r="D295" s="23"/>
      <c r="E295" s="91"/>
      <c r="F295" s="315"/>
      <c r="G295" s="215"/>
      <c r="H295" s="265"/>
      <c r="I295" s="265" t="s">
        <v>369</v>
      </c>
      <c r="J295" s="314"/>
      <c r="K295" s="87">
        <f>K114+K120+K125+K140+K155+K166+K180+K197+K207+K220+K233+K246+K259+K269+K278+K287</f>
        <v>0</v>
      </c>
      <c r="L295" s="87">
        <f>L114+L120+L125+L140+L155+L166+L180+L197+L207+L220+L233+L246+L259+L269+L278+L287</f>
        <v>0</v>
      </c>
      <c r="M295" s="87">
        <f>M114+M120+M125+M140+M155+M166+M180+M197+M207+M220+M233+M246+M259+M269+M278+M287</f>
        <v>0</v>
      </c>
      <c r="N295" s="87">
        <f>N114+N120+N125+N140+N155+N166+N180+N197+N207+N220+N233+N246+N259+N269+N278+N287</f>
        <v>0</v>
      </c>
      <c r="P295" s="282"/>
      <c r="X295" s="498"/>
    </row>
    <row r="296" spans="1:29" x14ac:dyDescent="0.2">
      <c r="A296" s="107" t="s">
        <v>368</v>
      </c>
      <c r="B296" s="313">
        <f>L137+L152+L163+L177+L193+L204+L217+L230+L242+L256+L266+L275+L284+L292</f>
        <v>0</v>
      </c>
      <c r="C296" s="18"/>
      <c r="D296" s="23"/>
      <c r="E296" s="18"/>
      <c r="G296" s="9"/>
      <c r="H296" s="26"/>
      <c r="I296" s="86"/>
      <c r="J296" s="94"/>
      <c r="K296" s="187"/>
      <c r="L296" s="187"/>
      <c r="M296" s="7"/>
      <c r="N296" s="7"/>
      <c r="P296" s="282"/>
      <c r="X296" s="498"/>
    </row>
    <row r="297" spans="1:29" x14ac:dyDescent="0.2">
      <c r="A297" s="107" t="s">
        <v>367</v>
      </c>
      <c r="B297" s="313">
        <f>K138+K153+K164+K178+K194+K205+K218+K231+K243+K257+K267+K276+K285+K293</f>
        <v>0</v>
      </c>
      <c r="C297" s="18"/>
      <c r="D297" s="23"/>
      <c r="E297" s="18"/>
      <c r="G297" s="9"/>
      <c r="H297" s="26"/>
      <c r="I297" s="86"/>
      <c r="J297" s="94"/>
      <c r="K297" s="187"/>
      <c r="L297" s="187"/>
      <c r="M297" s="7"/>
      <c r="N297" s="7"/>
      <c r="P297" s="282"/>
      <c r="X297" s="498"/>
    </row>
    <row r="298" spans="1:29" x14ac:dyDescent="0.2">
      <c r="A298" s="107" t="s">
        <v>355</v>
      </c>
      <c r="B298" s="312">
        <f>B296+B297</f>
        <v>0</v>
      </c>
      <c r="C298" s="18"/>
      <c r="D298" s="23"/>
      <c r="E298" s="18"/>
      <c r="G298" s="9"/>
      <c r="H298" s="26"/>
      <c r="I298" s="86"/>
      <c r="J298" s="94"/>
      <c r="K298" s="187"/>
      <c r="L298" s="187"/>
      <c r="M298" s="7"/>
      <c r="N298" s="7"/>
      <c r="P298" s="282"/>
      <c r="W298" s="7"/>
      <c r="X298" s="498"/>
    </row>
    <row r="299" spans="1:29" ht="17" thickBot="1" x14ac:dyDescent="0.25">
      <c r="A299" s="212"/>
      <c r="B299" s="311"/>
      <c r="C299" s="145"/>
      <c r="D299" s="146"/>
      <c r="E299" s="145"/>
      <c r="F299" s="147"/>
      <c r="G299" s="147"/>
      <c r="H299" s="143"/>
      <c r="I299" s="141"/>
      <c r="J299" s="310"/>
      <c r="K299" s="140"/>
      <c r="L299" s="140"/>
      <c r="M299" s="139"/>
      <c r="N299" s="139"/>
      <c r="P299" s="282"/>
      <c r="W299" s="7"/>
    </row>
    <row r="300" spans="1:29" x14ac:dyDescent="0.2">
      <c r="A300" s="107"/>
      <c r="B300" s="72"/>
      <c r="C300" s="18"/>
      <c r="D300" s="23"/>
      <c r="E300" s="18"/>
      <c r="F300" s="22"/>
      <c r="H300" s="5"/>
      <c r="I300" s="178"/>
      <c r="J300" s="178"/>
      <c r="K300" s="309"/>
      <c r="L300" s="309"/>
      <c r="M300" s="308"/>
      <c r="N300" s="308"/>
      <c r="P300" s="282"/>
      <c r="X300" s="498"/>
    </row>
    <row r="301" spans="1:29" ht="40" x14ac:dyDescent="0.2">
      <c r="A301" s="107" t="s">
        <v>366</v>
      </c>
      <c r="B301" s="72" t="s">
        <v>365</v>
      </c>
      <c r="C301" s="18"/>
      <c r="D301" s="23"/>
      <c r="E301" s="18"/>
      <c r="F301" s="22"/>
      <c r="H301" s="5"/>
      <c r="I301" s="307"/>
      <c r="J301" s="135"/>
      <c r="K301" s="134" t="s">
        <v>38</v>
      </c>
      <c r="L301" s="133" t="s">
        <v>37</v>
      </c>
      <c r="M301" s="132" t="s">
        <v>36</v>
      </c>
      <c r="N301" s="131" t="s">
        <v>520</v>
      </c>
      <c r="P301" s="282"/>
      <c r="R301" s="2"/>
      <c r="T301" s="9"/>
      <c r="X301" s="498"/>
    </row>
    <row r="302" spans="1:29" x14ac:dyDescent="0.2">
      <c r="A302" s="107"/>
      <c r="B302" s="106" t="s">
        <v>364</v>
      </c>
      <c r="C302" s="298"/>
      <c r="D302" s="82"/>
      <c r="E302" s="80"/>
      <c r="F302" s="80"/>
      <c r="G302" s="80"/>
      <c r="H302" s="105"/>
      <c r="I302" s="105" t="s">
        <v>79</v>
      </c>
      <c r="J302" s="243"/>
      <c r="K302" s="149">
        <f>SUM(K303:K315)</f>
        <v>0</v>
      </c>
      <c r="L302" s="149">
        <f>SUM(L303:L315)</f>
        <v>0</v>
      </c>
      <c r="M302" s="255">
        <f>SUM(M303:M315)</f>
        <v>0</v>
      </c>
      <c r="N302" s="255">
        <f>SUM(N303:N315)</f>
        <v>0</v>
      </c>
      <c r="O302" s="110"/>
      <c r="P302" s="282"/>
      <c r="R302" s="2"/>
      <c r="V302" s="17"/>
      <c r="X302" s="498"/>
    </row>
    <row r="303" spans="1:29" x14ac:dyDescent="0.2">
      <c r="A303" s="107"/>
      <c r="C303" s="9"/>
      <c r="D303" s="8"/>
      <c r="E303" s="39"/>
      <c r="F303" s="642" t="s">
        <v>363</v>
      </c>
      <c r="G303" s="643"/>
      <c r="H303" s="278"/>
      <c r="I303" s="294" t="s">
        <v>362</v>
      </c>
      <c r="J303" s="306"/>
      <c r="K303" s="305"/>
      <c r="L303" s="93"/>
      <c r="M303" s="288" t="s">
        <v>355</v>
      </c>
      <c r="N303" s="288"/>
      <c r="P303" s="292" t="s">
        <v>354</v>
      </c>
      <c r="Q303" s="291" t="s">
        <v>353</v>
      </c>
      <c r="R303" s="359"/>
      <c r="S303" s="543" t="s">
        <v>553</v>
      </c>
      <c r="T303" s="544" t="s">
        <v>554</v>
      </c>
      <c r="U303" s="545" t="s">
        <v>555</v>
      </c>
      <c r="V303" s="546" t="s">
        <v>556</v>
      </c>
      <c r="W303" s="547" t="s">
        <v>557</v>
      </c>
      <c r="X303" s="498"/>
    </row>
    <row r="304" spans="1:29" x14ac:dyDescent="0.2">
      <c r="A304" s="12">
        <v>3100</v>
      </c>
      <c r="C304" s="39"/>
      <c r="D304" s="171"/>
      <c r="E304" s="22"/>
      <c r="F304" s="166"/>
      <c r="G304" s="2"/>
      <c r="H304" s="9"/>
      <c r="I304" s="17"/>
      <c r="J304" s="96"/>
      <c r="K304" s="95"/>
      <c r="L304" s="95">
        <f t="shared" ref="L304:L314" si="49">G304*I304</f>
        <v>0</v>
      </c>
      <c r="M304" s="92">
        <f t="shared" ref="M304:M314" si="50">K304+L304</f>
        <v>0</v>
      </c>
      <c r="N304" s="288"/>
      <c r="O304" s="3" t="s">
        <v>361</v>
      </c>
      <c r="P304" s="282">
        <v>0</v>
      </c>
      <c r="Q304" s="1">
        <v>0</v>
      </c>
      <c r="R304" s="9"/>
      <c r="S304" s="1">
        <v>0</v>
      </c>
      <c r="T304" s="1">
        <v>0</v>
      </c>
      <c r="U304" s="1">
        <v>0</v>
      </c>
      <c r="V304" s="7">
        <v>0</v>
      </c>
      <c r="W304" s="164">
        <f t="shared" ref="W304:W314" si="51">U304*V304</f>
        <v>0</v>
      </c>
      <c r="X304" s="501"/>
      <c r="AB304" s="9"/>
    </row>
    <row r="305" spans="1:28" x14ac:dyDescent="0.2">
      <c r="A305" s="12">
        <f t="shared" ref="A305:A314" si="52">A304+1</f>
        <v>3101</v>
      </c>
      <c r="C305" s="39"/>
      <c r="D305" s="171"/>
      <c r="E305" s="22"/>
      <c r="F305" s="166"/>
      <c r="G305" s="2"/>
      <c r="H305" s="9"/>
      <c r="I305" s="17"/>
      <c r="J305" s="96"/>
      <c r="K305" s="95"/>
      <c r="L305" s="95">
        <f t="shared" si="49"/>
        <v>0</v>
      </c>
      <c r="M305" s="92">
        <f t="shared" si="50"/>
        <v>0</v>
      </c>
      <c r="N305" s="288"/>
      <c r="O305" s="3" t="s">
        <v>361</v>
      </c>
      <c r="P305" s="282"/>
      <c r="R305" s="72"/>
      <c r="W305" s="164">
        <f t="shared" si="51"/>
        <v>0</v>
      </c>
      <c r="X305" s="501"/>
      <c r="AA305" s="9"/>
      <c r="AB305" s="9"/>
    </row>
    <row r="306" spans="1:28" x14ac:dyDescent="0.2">
      <c r="A306" s="12">
        <f t="shared" si="52"/>
        <v>3102</v>
      </c>
      <c r="C306" s="39"/>
      <c r="D306" s="171"/>
      <c r="E306" s="22"/>
      <c r="F306" s="166"/>
      <c r="G306" s="2"/>
      <c r="H306" s="9"/>
      <c r="I306" s="17"/>
      <c r="J306" s="96"/>
      <c r="K306" s="95"/>
      <c r="L306" s="95">
        <f t="shared" si="49"/>
        <v>0</v>
      </c>
      <c r="M306" s="92">
        <f t="shared" si="50"/>
        <v>0</v>
      </c>
      <c r="N306" s="288"/>
      <c r="P306" s="282"/>
      <c r="R306" s="72"/>
      <c r="W306" s="164">
        <f t="shared" si="51"/>
        <v>0</v>
      </c>
      <c r="X306" s="501"/>
      <c r="AB306" s="9"/>
    </row>
    <row r="307" spans="1:28" x14ac:dyDescent="0.2">
      <c r="A307" s="12">
        <f t="shared" si="52"/>
        <v>3103</v>
      </c>
      <c r="C307" s="9"/>
      <c r="D307" s="13"/>
      <c r="E307" s="22"/>
      <c r="F307" s="166"/>
      <c r="G307" s="2"/>
      <c r="H307" s="9"/>
      <c r="I307" s="17"/>
      <c r="J307" s="96"/>
      <c r="K307" s="95"/>
      <c r="L307" s="95">
        <f t="shared" si="49"/>
        <v>0</v>
      </c>
      <c r="M307" s="92">
        <f t="shared" si="50"/>
        <v>0</v>
      </c>
      <c r="N307" s="288"/>
      <c r="P307" s="282"/>
      <c r="R307" s="72"/>
      <c r="W307" s="164">
        <f t="shared" si="51"/>
        <v>0</v>
      </c>
      <c r="X307" s="501"/>
      <c r="AB307" s="9"/>
    </row>
    <row r="308" spans="1:28" x14ac:dyDescent="0.2">
      <c r="A308" s="12">
        <f t="shared" si="52"/>
        <v>3104</v>
      </c>
      <c r="C308" s="39"/>
      <c r="D308" s="171"/>
      <c r="E308" s="22"/>
      <c r="F308" s="166"/>
      <c r="G308" s="2"/>
      <c r="H308" s="9"/>
      <c r="I308" s="17"/>
      <c r="J308" s="96"/>
      <c r="K308" s="95"/>
      <c r="L308" s="95">
        <f t="shared" si="49"/>
        <v>0</v>
      </c>
      <c r="M308" s="92">
        <f t="shared" si="50"/>
        <v>0</v>
      </c>
      <c r="N308" s="288"/>
      <c r="P308" s="282"/>
      <c r="R308" s="9"/>
      <c r="W308" s="164">
        <f t="shared" si="51"/>
        <v>0</v>
      </c>
      <c r="X308" s="501"/>
      <c r="Y308" s="5"/>
      <c r="AB308" s="9"/>
    </row>
    <row r="309" spans="1:28" x14ac:dyDescent="0.2">
      <c r="A309" s="12">
        <f t="shared" si="52"/>
        <v>3105</v>
      </c>
      <c r="C309" s="39"/>
      <c r="D309" s="171"/>
      <c r="E309" s="22"/>
      <c r="F309" s="166"/>
      <c r="G309" s="2"/>
      <c r="H309" s="304"/>
      <c r="I309" s="17"/>
      <c r="J309" s="96"/>
      <c r="K309" s="95"/>
      <c r="L309" s="95">
        <f t="shared" si="49"/>
        <v>0</v>
      </c>
      <c r="M309" s="92">
        <f t="shared" si="50"/>
        <v>0</v>
      </c>
      <c r="N309" s="288"/>
      <c r="P309" s="282"/>
      <c r="R309" s="9"/>
      <c r="W309" s="164">
        <f t="shared" si="51"/>
        <v>0</v>
      </c>
      <c r="X309" s="501"/>
      <c r="AB309" s="9"/>
    </row>
    <row r="310" spans="1:28" x14ac:dyDescent="0.2">
      <c r="A310" s="12">
        <f t="shared" si="52"/>
        <v>3106</v>
      </c>
      <c r="C310" s="39"/>
      <c r="D310" s="171"/>
      <c r="E310" s="22"/>
      <c r="F310" s="166"/>
      <c r="G310" s="2"/>
      <c r="H310" s="303"/>
      <c r="I310" s="17"/>
      <c r="J310" s="96"/>
      <c r="K310" s="95"/>
      <c r="L310" s="95">
        <f t="shared" si="49"/>
        <v>0</v>
      </c>
      <c r="M310" s="92">
        <f t="shared" si="50"/>
        <v>0</v>
      </c>
      <c r="N310" s="288"/>
      <c r="P310" s="282"/>
      <c r="R310" s="9"/>
      <c r="W310" s="164">
        <f t="shared" si="51"/>
        <v>0</v>
      </c>
      <c r="X310" s="501"/>
      <c r="AB310" s="9"/>
    </row>
    <row r="311" spans="1:28" x14ac:dyDescent="0.2">
      <c r="A311" s="12">
        <f t="shared" si="52"/>
        <v>3107</v>
      </c>
      <c r="C311" s="39"/>
      <c r="D311" s="171"/>
      <c r="E311" s="22"/>
      <c r="F311" s="166"/>
      <c r="G311" s="2"/>
      <c r="H311" s="303"/>
      <c r="I311" s="17"/>
      <c r="J311" s="96"/>
      <c r="K311" s="95"/>
      <c r="L311" s="95">
        <f t="shared" si="49"/>
        <v>0</v>
      </c>
      <c r="M311" s="92">
        <f t="shared" si="50"/>
        <v>0</v>
      </c>
      <c r="N311" s="288"/>
      <c r="P311" s="282"/>
      <c r="R311" s="9"/>
      <c r="W311" s="164">
        <f t="shared" si="51"/>
        <v>0</v>
      </c>
      <c r="X311" s="501"/>
      <c r="AB311" s="9"/>
    </row>
    <row r="312" spans="1:28" x14ac:dyDescent="0.2">
      <c r="A312" s="12">
        <f t="shared" si="52"/>
        <v>3108</v>
      </c>
      <c r="C312" s="39"/>
      <c r="D312" s="171"/>
      <c r="E312" s="22"/>
      <c r="F312" s="166"/>
      <c r="G312" s="2"/>
      <c r="H312" s="303"/>
      <c r="I312" s="17"/>
      <c r="J312" s="96"/>
      <c r="K312" s="95"/>
      <c r="L312" s="95">
        <f t="shared" si="49"/>
        <v>0</v>
      </c>
      <c r="M312" s="92">
        <f t="shared" si="50"/>
        <v>0</v>
      </c>
      <c r="N312" s="288"/>
      <c r="P312" s="282"/>
      <c r="R312" s="9"/>
      <c r="W312" s="164">
        <f t="shared" si="51"/>
        <v>0</v>
      </c>
      <c r="X312" s="501"/>
      <c r="AB312" s="9"/>
    </row>
    <row r="313" spans="1:28" x14ac:dyDescent="0.2">
      <c r="A313" s="12">
        <f t="shared" si="52"/>
        <v>3109</v>
      </c>
      <c r="C313" s="9"/>
      <c r="D313" s="39"/>
      <c r="E313" s="22"/>
      <c r="F313" s="171"/>
      <c r="G313" s="2"/>
      <c r="H313" s="303"/>
      <c r="I313" s="17"/>
      <c r="J313" s="96"/>
      <c r="K313" s="95"/>
      <c r="L313" s="95">
        <f t="shared" si="49"/>
        <v>0</v>
      </c>
      <c r="M313" s="92">
        <f t="shared" si="50"/>
        <v>0</v>
      </c>
      <c r="N313" s="288"/>
      <c r="P313" s="282"/>
      <c r="R313" s="9"/>
      <c r="W313" s="164">
        <f t="shared" si="51"/>
        <v>0</v>
      </c>
      <c r="X313" s="501"/>
      <c r="AB313" s="9"/>
    </row>
    <row r="314" spans="1:28" x14ac:dyDescent="0.2">
      <c r="A314" s="12">
        <f t="shared" si="52"/>
        <v>3110</v>
      </c>
      <c r="C314" s="9"/>
      <c r="D314" s="39"/>
      <c r="E314" s="22"/>
      <c r="F314" s="171"/>
      <c r="G314" s="2"/>
      <c r="H314" s="303"/>
      <c r="I314" s="17"/>
      <c r="J314" s="96"/>
      <c r="K314" s="95"/>
      <c r="L314" s="95">
        <f t="shared" si="49"/>
        <v>0</v>
      </c>
      <c r="M314" s="92">
        <f t="shared" si="50"/>
        <v>0</v>
      </c>
      <c r="N314" s="288"/>
      <c r="P314" s="282"/>
      <c r="R314" s="9"/>
      <c r="W314" s="164">
        <f t="shared" si="51"/>
        <v>0</v>
      </c>
      <c r="X314" s="501"/>
      <c r="AB314" s="9"/>
    </row>
    <row r="315" spans="1:28" x14ac:dyDescent="0.2">
      <c r="C315" s="18"/>
      <c r="D315" s="23"/>
      <c r="E315" s="39"/>
      <c r="F315" s="22"/>
      <c r="G315" s="18"/>
      <c r="H315" s="302"/>
      <c r="I315" s="119"/>
      <c r="J315" s="94"/>
      <c r="K315" s="93"/>
      <c r="L315" s="93"/>
      <c r="M315" s="92"/>
      <c r="N315" s="92"/>
      <c r="P315" s="282"/>
      <c r="R315" s="9"/>
      <c r="X315" s="501"/>
      <c r="AB315" s="9"/>
    </row>
    <row r="316" spans="1:28" x14ac:dyDescent="0.2">
      <c r="B316" s="106" t="s">
        <v>360</v>
      </c>
      <c r="C316" s="298"/>
      <c r="D316" s="82"/>
      <c r="E316" s="80"/>
      <c r="F316" s="80"/>
      <c r="G316" s="297"/>
      <c r="H316" s="105"/>
      <c r="I316" s="105" t="s">
        <v>79</v>
      </c>
      <c r="J316" s="243"/>
      <c r="K316" s="149">
        <f>SUM(K317:K334)</f>
        <v>0</v>
      </c>
      <c r="L316" s="149">
        <f>SUM(L317:L334)</f>
        <v>0</v>
      </c>
      <c r="M316" s="255">
        <f>SUM(M317:M334)</f>
        <v>0</v>
      </c>
      <c r="N316" s="255">
        <f>SUM(N317:N334)</f>
        <v>0</v>
      </c>
      <c r="O316" s="110"/>
      <c r="P316" s="282"/>
      <c r="R316" s="9"/>
      <c r="V316" s="17"/>
      <c r="X316" s="501"/>
      <c r="AB316" s="9"/>
    </row>
    <row r="317" spans="1:28" x14ac:dyDescent="0.2">
      <c r="C317" s="18"/>
      <c r="D317" s="23"/>
      <c r="E317" s="39"/>
      <c r="F317" s="642" t="s">
        <v>358</v>
      </c>
      <c r="G317" s="643"/>
      <c r="H317" s="295"/>
      <c r="I317" s="294" t="s">
        <v>357</v>
      </c>
      <c r="J317" s="94"/>
      <c r="K317" s="93"/>
      <c r="L317" s="93"/>
      <c r="M317" s="288" t="s">
        <v>355</v>
      </c>
      <c r="N317" s="288"/>
      <c r="P317" s="292" t="s">
        <v>354</v>
      </c>
      <c r="Q317" s="291" t="s">
        <v>353</v>
      </c>
      <c r="R317" s="359"/>
      <c r="S317" s="543" t="s">
        <v>553</v>
      </c>
      <c r="T317" s="544" t="s">
        <v>554</v>
      </c>
      <c r="U317" s="545" t="s">
        <v>555</v>
      </c>
      <c r="V317" s="546" t="s">
        <v>556</v>
      </c>
      <c r="W317" s="547" t="s">
        <v>557</v>
      </c>
      <c r="X317" s="501"/>
      <c r="AB317" s="9"/>
    </row>
    <row r="318" spans="1:28" x14ac:dyDescent="0.2">
      <c r="A318" s="12">
        <v>3200</v>
      </c>
      <c r="C318" s="18"/>
      <c r="D318" s="171"/>
      <c r="E318" s="18"/>
      <c r="F318" s="97"/>
      <c r="G318" s="2">
        <v>0</v>
      </c>
      <c r="H318" s="9"/>
      <c r="I318" s="301">
        <v>0</v>
      </c>
      <c r="J318" s="96"/>
      <c r="K318" s="95"/>
      <c r="L318" s="95">
        <f t="shared" ref="L318:L333" si="53">G318*I318</f>
        <v>0</v>
      </c>
      <c r="M318" s="92">
        <f t="shared" ref="M318:M333" si="54">K318+L318</f>
        <v>0</v>
      </c>
      <c r="N318" s="288"/>
      <c r="P318" s="282">
        <v>0</v>
      </c>
      <c r="Q318" s="1">
        <v>0</v>
      </c>
      <c r="R318" s="9"/>
      <c r="S318" s="1">
        <v>0</v>
      </c>
      <c r="T318" s="1">
        <v>0</v>
      </c>
      <c r="U318" s="1">
        <v>0</v>
      </c>
      <c r="V318" s="7">
        <v>0</v>
      </c>
      <c r="W318" s="164">
        <f t="shared" ref="W318:W333" si="55">U318*V318</f>
        <v>0</v>
      </c>
      <c r="X318" s="501"/>
      <c r="AB318" s="9"/>
    </row>
    <row r="319" spans="1:28" x14ac:dyDescent="0.2">
      <c r="A319" s="12">
        <f t="shared" ref="A319:A333" si="56">A318+1</f>
        <v>3201</v>
      </c>
      <c r="C319" s="18"/>
      <c r="D319" s="171"/>
      <c r="E319" s="18"/>
      <c r="F319" s="97"/>
      <c r="G319" s="2"/>
      <c r="H319" s="9"/>
      <c r="I319" s="301"/>
      <c r="J319" s="96"/>
      <c r="K319" s="95"/>
      <c r="L319" s="95">
        <f t="shared" si="53"/>
        <v>0</v>
      </c>
      <c r="M319" s="92">
        <f t="shared" si="54"/>
        <v>0</v>
      </c>
      <c r="N319" s="288"/>
      <c r="P319" s="282"/>
      <c r="R319" s="9"/>
      <c r="W319" s="164">
        <f t="shared" si="55"/>
        <v>0</v>
      </c>
      <c r="X319" s="501"/>
      <c r="AB319" s="9"/>
    </row>
    <row r="320" spans="1:28" x14ac:dyDescent="0.2">
      <c r="A320" s="12">
        <f t="shared" si="56"/>
        <v>3202</v>
      </c>
      <c r="C320" s="18"/>
      <c r="D320" s="171"/>
      <c r="E320" s="18"/>
      <c r="F320" s="18"/>
      <c r="G320" s="2"/>
      <c r="H320" s="9"/>
      <c r="I320" s="17"/>
      <c r="J320" s="96"/>
      <c r="K320" s="95"/>
      <c r="L320" s="95">
        <f t="shared" si="53"/>
        <v>0</v>
      </c>
      <c r="M320" s="92">
        <f t="shared" si="54"/>
        <v>0</v>
      </c>
      <c r="N320" s="288"/>
      <c r="P320" s="282"/>
      <c r="R320" s="9"/>
      <c r="W320" s="164">
        <f t="shared" si="55"/>
        <v>0</v>
      </c>
      <c r="X320" s="501"/>
      <c r="AB320" s="9"/>
    </row>
    <row r="321" spans="1:28" x14ac:dyDescent="0.2">
      <c r="A321" s="12">
        <f t="shared" si="56"/>
        <v>3203</v>
      </c>
      <c r="C321" s="39"/>
      <c r="D321" s="171"/>
      <c r="E321" s="18"/>
      <c r="F321" s="18"/>
      <c r="G321" s="2"/>
      <c r="H321" s="9"/>
      <c r="I321" s="17"/>
      <c r="J321" s="96"/>
      <c r="K321" s="95"/>
      <c r="L321" s="95">
        <f t="shared" si="53"/>
        <v>0</v>
      </c>
      <c r="M321" s="92">
        <f t="shared" si="54"/>
        <v>0</v>
      </c>
      <c r="N321" s="288"/>
      <c r="P321" s="282"/>
      <c r="R321" s="9"/>
      <c r="W321" s="164">
        <f t="shared" si="55"/>
        <v>0</v>
      </c>
      <c r="X321" s="501"/>
      <c r="AB321" s="9"/>
    </row>
    <row r="322" spans="1:28" x14ac:dyDescent="0.2">
      <c r="A322" s="12">
        <f t="shared" si="56"/>
        <v>3204</v>
      </c>
      <c r="C322" s="39"/>
      <c r="D322" s="171"/>
      <c r="E322" s="18"/>
      <c r="F322" s="18"/>
      <c r="G322" s="2"/>
      <c r="H322" s="9"/>
      <c r="I322" s="17"/>
      <c r="J322" s="96"/>
      <c r="K322" s="95"/>
      <c r="L322" s="95">
        <f t="shared" si="53"/>
        <v>0</v>
      </c>
      <c r="M322" s="92">
        <f t="shared" si="54"/>
        <v>0</v>
      </c>
      <c r="N322" s="288"/>
      <c r="P322" s="282"/>
      <c r="R322" s="9"/>
      <c r="W322" s="164">
        <f t="shared" si="55"/>
        <v>0</v>
      </c>
      <c r="X322" s="501"/>
      <c r="AB322" s="9"/>
    </row>
    <row r="323" spans="1:28" x14ac:dyDescent="0.2">
      <c r="A323" s="12">
        <f t="shared" si="56"/>
        <v>3205</v>
      </c>
      <c r="C323" s="39"/>
      <c r="D323" s="171"/>
      <c r="E323" s="18"/>
      <c r="F323" s="18"/>
      <c r="G323" s="2"/>
      <c r="H323" s="9"/>
      <c r="I323" s="17"/>
      <c r="J323" s="96"/>
      <c r="K323" s="95"/>
      <c r="L323" s="95">
        <f t="shared" si="53"/>
        <v>0</v>
      </c>
      <c r="M323" s="92">
        <f t="shared" si="54"/>
        <v>0</v>
      </c>
      <c r="N323" s="288"/>
      <c r="P323" s="282"/>
      <c r="R323" s="9"/>
      <c r="W323" s="164">
        <f t="shared" si="55"/>
        <v>0</v>
      </c>
      <c r="X323" s="501"/>
      <c r="AB323" s="9"/>
    </row>
    <row r="324" spans="1:28" x14ac:dyDescent="0.2">
      <c r="A324" s="12">
        <f t="shared" si="56"/>
        <v>3206</v>
      </c>
      <c r="C324" s="39"/>
      <c r="D324" s="171"/>
      <c r="E324" s="18"/>
      <c r="F324" s="18"/>
      <c r="G324" s="2"/>
      <c r="H324" s="9"/>
      <c r="I324" s="17"/>
      <c r="J324" s="96"/>
      <c r="K324" s="95"/>
      <c r="L324" s="95">
        <f t="shared" si="53"/>
        <v>0</v>
      </c>
      <c r="M324" s="92">
        <f t="shared" si="54"/>
        <v>0</v>
      </c>
      <c r="N324" s="288"/>
      <c r="P324" s="282"/>
      <c r="R324" s="9"/>
      <c r="W324" s="164">
        <f t="shared" si="55"/>
        <v>0</v>
      </c>
      <c r="X324" s="501"/>
      <c r="AB324" s="9"/>
    </row>
    <row r="325" spans="1:28" x14ac:dyDescent="0.2">
      <c r="A325" s="12">
        <f t="shared" si="56"/>
        <v>3207</v>
      </c>
      <c r="C325" s="39"/>
      <c r="D325" s="171"/>
      <c r="E325" s="18"/>
      <c r="F325" s="18"/>
      <c r="G325" s="2"/>
      <c r="H325" s="9"/>
      <c r="I325" s="17"/>
      <c r="J325" s="300"/>
      <c r="K325" s="299"/>
      <c r="L325" s="95">
        <f t="shared" si="53"/>
        <v>0</v>
      </c>
      <c r="M325" s="92">
        <f t="shared" si="54"/>
        <v>0</v>
      </c>
      <c r="N325" s="288"/>
      <c r="P325" s="282"/>
      <c r="R325" s="9"/>
      <c r="W325" s="164">
        <f t="shared" si="55"/>
        <v>0</v>
      </c>
      <c r="X325" s="501"/>
      <c r="AB325" s="9"/>
    </row>
    <row r="326" spans="1:28" x14ac:dyDescent="0.2">
      <c r="A326" s="12">
        <f t="shared" si="56"/>
        <v>3208</v>
      </c>
      <c r="C326" s="39"/>
      <c r="D326" s="171"/>
      <c r="E326" s="18"/>
      <c r="F326" s="18"/>
      <c r="G326" s="2"/>
      <c r="H326" s="9"/>
      <c r="I326" s="17"/>
      <c r="J326" s="96"/>
      <c r="K326" s="95"/>
      <c r="L326" s="95">
        <f t="shared" si="53"/>
        <v>0</v>
      </c>
      <c r="M326" s="92">
        <f t="shared" si="54"/>
        <v>0</v>
      </c>
      <c r="N326" s="288"/>
      <c r="P326" s="282"/>
      <c r="R326" s="9"/>
      <c r="W326" s="164">
        <f t="shared" si="55"/>
        <v>0</v>
      </c>
      <c r="X326" s="501"/>
      <c r="AB326" s="9"/>
    </row>
    <row r="327" spans="1:28" x14ac:dyDescent="0.2">
      <c r="A327" s="12">
        <f t="shared" si="56"/>
        <v>3209</v>
      </c>
      <c r="C327" s="39"/>
      <c r="D327" s="171"/>
      <c r="E327" s="18"/>
      <c r="F327" s="18"/>
      <c r="G327" s="2"/>
      <c r="H327" s="9"/>
      <c r="I327" s="17"/>
      <c r="J327" s="300"/>
      <c r="K327" s="299"/>
      <c r="L327" s="95">
        <f t="shared" si="53"/>
        <v>0</v>
      </c>
      <c r="M327" s="92">
        <f t="shared" si="54"/>
        <v>0</v>
      </c>
      <c r="N327" s="288"/>
      <c r="P327" s="282"/>
      <c r="R327" s="9"/>
      <c r="W327" s="164">
        <f t="shared" si="55"/>
        <v>0</v>
      </c>
      <c r="X327" s="501"/>
      <c r="AB327" s="9"/>
    </row>
    <row r="328" spans="1:28" x14ac:dyDescent="0.2">
      <c r="A328" s="12">
        <f t="shared" si="56"/>
        <v>3210</v>
      </c>
      <c r="C328" s="39"/>
      <c r="D328" s="171"/>
      <c r="E328" s="18"/>
      <c r="F328" s="18"/>
      <c r="G328" s="2"/>
      <c r="H328" s="9"/>
      <c r="I328" s="17"/>
      <c r="J328" s="300"/>
      <c r="K328" s="299"/>
      <c r="L328" s="95">
        <f t="shared" si="53"/>
        <v>0</v>
      </c>
      <c r="M328" s="92">
        <f t="shared" si="54"/>
        <v>0</v>
      </c>
      <c r="N328" s="288"/>
      <c r="P328" s="282"/>
      <c r="R328" s="9"/>
      <c r="W328" s="164">
        <f t="shared" si="55"/>
        <v>0</v>
      </c>
      <c r="X328" s="501"/>
      <c r="AB328" s="9"/>
    </row>
    <row r="329" spans="1:28" x14ac:dyDescent="0.2">
      <c r="A329" s="12">
        <f t="shared" si="56"/>
        <v>3211</v>
      </c>
      <c r="C329" s="39"/>
      <c r="D329" s="171"/>
      <c r="E329" s="18"/>
      <c r="F329" s="18"/>
      <c r="G329" s="2"/>
      <c r="H329" s="9"/>
      <c r="I329" s="17"/>
      <c r="J329" s="96"/>
      <c r="K329" s="95"/>
      <c r="L329" s="95">
        <f t="shared" si="53"/>
        <v>0</v>
      </c>
      <c r="M329" s="92">
        <f t="shared" si="54"/>
        <v>0</v>
      </c>
      <c r="N329" s="288"/>
      <c r="P329" s="282"/>
      <c r="R329" s="9"/>
      <c r="W329" s="164">
        <f t="shared" si="55"/>
        <v>0</v>
      </c>
      <c r="X329" s="501"/>
      <c r="AB329" s="9"/>
    </row>
    <row r="330" spans="1:28" x14ac:dyDescent="0.2">
      <c r="A330" s="12">
        <f t="shared" si="56"/>
        <v>3212</v>
      </c>
      <c r="C330" s="39"/>
      <c r="D330" s="171"/>
      <c r="E330" s="18"/>
      <c r="F330" s="18"/>
      <c r="G330" s="2"/>
      <c r="H330" s="9"/>
      <c r="I330" s="17"/>
      <c r="J330" s="96"/>
      <c r="K330" s="95"/>
      <c r="L330" s="95">
        <f t="shared" si="53"/>
        <v>0</v>
      </c>
      <c r="M330" s="92">
        <f t="shared" si="54"/>
        <v>0</v>
      </c>
      <c r="N330" s="288"/>
      <c r="P330" s="282"/>
      <c r="R330" s="9"/>
      <c r="W330" s="164">
        <f t="shared" si="55"/>
        <v>0</v>
      </c>
      <c r="X330" s="501"/>
      <c r="AB330" s="9"/>
    </row>
    <row r="331" spans="1:28" x14ac:dyDescent="0.2">
      <c r="A331" s="12">
        <f t="shared" si="56"/>
        <v>3213</v>
      </c>
      <c r="C331" s="39"/>
      <c r="D331" s="171"/>
      <c r="E331" s="18"/>
      <c r="F331" s="18"/>
      <c r="G331" s="2"/>
      <c r="H331" s="9"/>
      <c r="I331" s="17"/>
      <c r="J331" s="300"/>
      <c r="K331" s="299"/>
      <c r="L331" s="95">
        <f t="shared" si="53"/>
        <v>0</v>
      </c>
      <c r="M331" s="92">
        <f t="shared" si="54"/>
        <v>0</v>
      </c>
      <c r="N331" s="288"/>
      <c r="P331" s="282"/>
      <c r="R331" s="9"/>
      <c r="W331" s="164">
        <f t="shared" si="55"/>
        <v>0</v>
      </c>
      <c r="X331" s="501"/>
      <c r="AB331" s="9"/>
    </row>
    <row r="332" spans="1:28" x14ac:dyDescent="0.2">
      <c r="A332" s="12">
        <f t="shared" si="56"/>
        <v>3214</v>
      </c>
      <c r="C332" s="39"/>
      <c r="D332" s="171"/>
      <c r="E332" s="18"/>
      <c r="F332" s="18"/>
      <c r="G332" s="2"/>
      <c r="H332" s="9"/>
      <c r="I332" s="17"/>
      <c r="J332" s="284"/>
      <c r="K332" s="93"/>
      <c r="L332" s="95">
        <f t="shared" si="53"/>
        <v>0</v>
      </c>
      <c r="M332" s="92">
        <f t="shared" si="54"/>
        <v>0</v>
      </c>
      <c r="N332" s="288"/>
      <c r="P332" s="282"/>
      <c r="R332" s="9"/>
      <c r="W332" s="164">
        <f t="shared" si="55"/>
        <v>0</v>
      </c>
      <c r="X332" s="501"/>
      <c r="AB332" s="9"/>
    </row>
    <row r="333" spans="1:28" x14ac:dyDescent="0.2">
      <c r="A333" s="12">
        <f t="shared" si="56"/>
        <v>3215</v>
      </c>
      <c r="C333" s="39"/>
      <c r="D333" s="171"/>
      <c r="E333" s="18"/>
      <c r="F333" s="18"/>
      <c r="G333" s="2"/>
      <c r="H333" s="9"/>
      <c r="I333" s="17"/>
      <c r="J333" s="96"/>
      <c r="K333" s="95"/>
      <c r="L333" s="95">
        <f t="shared" si="53"/>
        <v>0</v>
      </c>
      <c r="M333" s="92">
        <f t="shared" si="54"/>
        <v>0</v>
      </c>
      <c r="N333" s="288"/>
      <c r="P333" s="282"/>
      <c r="R333" s="9"/>
      <c r="W333" s="164">
        <f t="shared" si="55"/>
        <v>0</v>
      </c>
      <c r="X333" s="501"/>
      <c r="AB333" s="9"/>
    </row>
    <row r="334" spans="1:28" x14ac:dyDescent="0.2">
      <c r="C334" s="18"/>
      <c r="D334" s="23"/>
      <c r="E334" s="18"/>
      <c r="G334" s="18"/>
      <c r="H334" s="5"/>
      <c r="I334" s="6"/>
      <c r="J334" s="86"/>
      <c r="K334" s="168"/>
      <c r="L334" s="168"/>
      <c r="M334" s="108"/>
      <c r="N334" s="108"/>
      <c r="P334" s="282"/>
      <c r="R334" s="72"/>
      <c r="X334" s="498"/>
    </row>
    <row r="335" spans="1:28" x14ac:dyDescent="0.2">
      <c r="B335" s="106" t="s">
        <v>359</v>
      </c>
      <c r="C335" s="298"/>
      <c r="D335" s="82"/>
      <c r="E335" s="80"/>
      <c r="F335" s="80"/>
      <c r="G335" s="297"/>
      <c r="H335" s="105"/>
      <c r="I335" s="105" t="s">
        <v>79</v>
      </c>
      <c r="J335" s="243"/>
      <c r="K335" s="149">
        <f>SUM(K336:K344)</f>
        <v>0</v>
      </c>
      <c r="L335" s="149">
        <f>SUM(L336:L344)</f>
        <v>0</v>
      </c>
      <c r="M335" s="296">
        <f>SUM(M336:M344)</f>
        <v>0</v>
      </c>
      <c r="N335" s="296">
        <f>SUM(N336:N344)</f>
        <v>0</v>
      </c>
      <c r="P335" s="282"/>
      <c r="R335" s="9"/>
      <c r="V335" s="17"/>
      <c r="X335" s="498"/>
    </row>
    <row r="336" spans="1:28" ht="17" customHeight="1" x14ac:dyDescent="0.2">
      <c r="C336" s="18"/>
      <c r="D336" s="23"/>
      <c r="E336" s="39"/>
      <c r="F336" s="642" t="s">
        <v>358</v>
      </c>
      <c r="G336" s="643"/>
      <c r="H336" s="295"/>
      <c r="I336" s="294" t="s">
        <v>357</v>
      </c>
      <c r="J336" s="293" t="s">
        <v>356</v>
      </c>
      <c r="K336" s="93"/>
      <c r="L336" s="93"/>
      <c r="M336" s="288" t="s">
        <v>355</v>
      </c>
      <c r="N336" s="288"/>
      <c r="P336" s="292" t="s">
        <v>354</v>
      </c>
      <c r="Q336" s="291" t="s">
        <v>353</v>
      </c>
      <c r="R336" s="359"/>
      <c r="S336" s="543" t="s">
        <v>553</v>
      </c>
      <c r="T336" s="544" t="s">
        <v>554</v>
      </c>
      <c r="U336" s="545" t="s">
        <v>555</v>
      </c>
      <c r="V336" s="546" t="s">
        <v>556</v>
      </c>
      <c r="W336" s="547" t="s">
        <v>557</v>
      </c>
      <c r="X336" s="498"/>
    </row>
    <row r="337" spans="1:24" x14ac:dyDescent="0.2">
      <c r="A337" s="12">
        <v>3300</v>
      </c>
      <c r="B337" s="9" t="s">
        <v>272</v>
      </c>
      <c r="C337" s="18"/>
      <c r="D337" s="23"/>
      <c r="E337" s="18"/>
      <c r="F337" s="13"/>
      <c r="G337" s="2">
        <v>0</v>
      </c>
      <c r="H337" s="4"/>
      <c r="I337" s="17">
        <v>0</v>
      </c>
      <c r="J337" s="287"/>
      <c r="K337" s="95"/>
      <c r="L337" s="95">
        <f t="shared" ref="L337:L343" si="57">G337*I337</f>
        <v>0</v>
      </c>
      <c r="M337" s="92">
        <f t="shared" ref="M337:M343" si="58">K337+L337</f>
        <v>0</v>
      </c>
      <c r="N337" s="288"/>
      <c r="P337" s="282">
        <v>0</v>
      </c>
      <c r="Q337" s="1">
        <v>0</v>
      </c>
      <c r="R337" s="9"/>
      <c r="S337" s="1">
        <v>0</v>
      </c>
      <c r="T337" s="1">
        <v>0</v>
      </c>
      <c r="U337" s="1">
        <v>0</v>
      </c>
      <c r="V337" s="7">
        <v>0</v>
      </c>
      <c r="W337" s="164">
        <f t="shared" ref="W337:W343" si="59">U337*V337</f>
        <v>0</v>
      </c>
      <c r="X337" s="498"/>
    </row>
    <row r="338" spans="1:24" x14ac:dyDescent="0.2">
      <c r="A338" s="12">
        <f t="shared" ref="A338:A343" si="60">A337+1</f>
        <v>3301</v>
      </c>
      <c r="B338" s="9" t="s">
        <v>287</v>
      </c>
      <c r="C338" s="18"/>
      <c r="D338" s="23"/>
      <c r="E338" s="18"/>
      <c r="F338" s="13"/>
      <c r="G338" s="2"/>
      <c r="H338" s="4"/>
      <c r="I338" s="17"/>
      <c r="J338" s="287"/>
      <c r="K338" s="95"/>
      <c r="L338" s="95">
        <f t="shared" si="57"/>
        <v>0</v>
      </c>
      <c r="M338" s="92">
        <f t="shared" si="58"/>
        <v>0</v>
      </c>
      <c r="N338" s="288"/>
      <c r="P338" s="282"/>
      <c r="Q338" s="290">
        <f>G338</f>
        <v>0</v>
      </c>
      <c r="R338" s="9"/>
      <c r="W338" s="164">
        <f t="shared" si="59"/>
        <v>0</v>
      </c>
      <c r="X338" s="498"/>
    </row>
    <row r="339" spans="1:24" x14ac:dyDescent="0.2">
      <c r="A339" s="12">
        <f t="shared" si="60"/>
        <v>3302</v>
      </c>
      <c r="B339" s="9" t="s">
        <v>352</v>
      </c>
      <c r="C339" s="18"/>
      <c r="D339" s="23"/>
      <c r="E339" s="18"/>
      <c r="F339" s="22"/>
      <c r="G339" s="2"/>
      <c r="H339" s="4"/>
      <c r="I339" s="17"/>
      <c r="J339" s="287"/>
      <c r="K339" s="95"/>
      <c r="L339" s="95">
        <f t="shared" si="57"/>
        <v>0</v>
      </c>
      <c r="M339" s="92">
        <f t="shared" si="58"/>
        <v>0</v>
      </c>
      <c r="N339" s="288"/>
      <c r="P339" s="282"/>
      <c r="Q339" s="289"/>
      <c r="R339" s="9"/>
      <c r="W339" s="164">
        <f t="shared" si="59"/>
        <v>0</v>
      </c>
      <c r="X339" s="498"/>
    </row>
    <row r="340" spans="1:24" x14ac:dyDescent="0.2">
      <c r="A340" s="12">
        <f t="shared" si="60"/>
        <v>3303</v>
      </c>
      <c r="B340" s="9" t="s">
        <v>351</v>
      </c>
      <c r="C340" s="18"/>
      <c r="D340" s="23"/>
      <c r="E340" s="18"/>
      <c r="F340" s="22"/>
      <c r="G340" s="2"/>
      <c r="H340" s="4"/>
      <c r="I340" s="17"/>
      <c r="J340" s="287"/>
      <c r="K340" s="95"/>
      <c r="L340" s="95">
        <f t="shared" si="57"/>
        <v>0</v>
      </c>
      <c r="M340" s="92">
        <f t="shared" si="58"/>
        <v>0</v>
      </c>
      <c r="N340" s="288"/>
      <c r="P340" s="282"/>
      <c r="Q340" s="289"/>
      <c r="R340" s="9"/>
      <c r="W340" s="164">
        <f t="shared" si="59"/>
        <v>0</v>
      </c>
      <c r="X340" s="498"/>
    </row>
    <row r="341" spans="1:24" x14ac:dyDescent="0.2">
      <c r="A341" s="12">
        <f t="shared" si="60"/>
        <v>3304</v>
      </c>
      <c r="B341" s="9" t="s">
        <v>350</v>
      </c>
      <c r="C341" s="18"/>
      <c r="D341" s="23"/>
      <c r="E341" s="18"/>
      <c r="F341" s="22"/>
      <c r="G341" s="2"/>
      <c r="H341" s="4"/>
      <c r="I341" s="17"/>
      <c r="J341" s="287"/>
      <c r="K341" s="95"/>
      <c r="L341" s="95">
        <f t="shared" si="57"/>
        <v>0</v>
      </c>
      <c r="M341" s="92">
        <f t="shared" si="58"/>
        <v>0</v>
      </c>
      <c r="N341" s="288"/>
      <c r="P341" s="282"/>
      <c r="R341" s="9"/>
      <c r="W341" s="164">
        <f t="shared" si="59"/>
        <v>0</v>
      </c>
      <c r="X341" s="498"/>
    </row>
    <row r="342" spans="1:24" x14ac:dyDescent="0.2">
      <c r="A342" s="12">
        <f t="shared" si="60"/>
        <v>3305</v>
      </c>
      <c r="B342" s="9" t="s">
        <v>349</v>
      </c>
      <c r="C342" s="18"/>
      <c r="D342" s="23"/>
      <c r="E342" s="18"/>
      <c r="F342" s="22"/>
      <c r="G342" s="2"/>
      <c r="H342" s="4"/>
      <c r="I342" s="17"/>
      <c r="J342" s="287"/>
      <c r="K342" s="95"/>
      <c r="L342" s="95">
        <f t="shared" si="57"/>
        <v>0</v>
      </c>
      <c r="M342" s="92">
        <f t="shared" si="58"/>
        <v>0</v>
      </c>
      <c r="N342" s="288"/>
      <c r="P342" s="282"/>
      <c r="R342" s="9"/>
      <c r="W342" s="164">
        <f t="shared" si="59"/>
        <v>0</v>
      </c>
      <c r="X342" s="498"/>
    </row>
    <row r="343" spans="1:24" x14ac:dyDescent="0.2">
      <c r="A343" s="12">
        <f t="shared" si="60"/>
        <v>3306</v>
      </c>
      <c r="C343" s="18"/>
      <c r="D343" s="23"/>
      <c r="E343" s="18"/>
      <c r="F343" s="22"/>
      <c r="G343" s="2"/>
      <c r="H343" s="4"/>
      <c r="I343" s="17"/>
      <c r="J343" s="287"/>
      <c r="K343" s="95"/>
      <c r="L343" s="95">
        <f t="shared" si="57"/>
        <v>0</v>
      </c>
      <c r="M343" s="92">
        <f t="shared" si="58"/>
        <v>0</v>
      </c>
      <c r="N343" s="288"/>
      <c r="P343" s="282"/>
      <c r="R343" s="9"/>
      <c r="W343" s="164">
        <f t="shared" si="59"/>
        <v>0</v>
      </c>
      <c r="X343" s="498"/>
    </row>
    <row r="344" spans="1:24" x14ac:dyDescent="0.2">
      <c r="C344" s="18"/>
      <c r="D344" s="23"/>
      <c r="E344" s="18"/>
      <c r="F344" s="22"/>
      <c r="G344" s="2"/>
      <c r="H344" s="4"/>
      <c r="I344" s="17"/>
      <c r="J344" s="287"/>
      <c r="K344" s="95"/>
      <c r="L344" s="95"/>
      <c r="M344" s="92"/>
      <c r="N344" s="92"/>
      <c r="P344" s="282"/>
      <c r="R344" s="9"/>
      <c r="X344" s="498"/>
    </row>
    <row r="345" spans="1:24" x14ac:dyDescent="0.2">
      <c r="A345" s="107"/>
      <c r="B345" s="106" t="s">
        <v>348</v>
      </c>
      <c r="C345" s="49"/>
      <c r="D345" s="82"/>
      <c r="E345" s="49"/>
      <c r="F345" s="286"/>
      <c r="G345" s="49"/>
      <c r="H345" s="105"/>
      <c r="I345" s="105" t="s">
        <v>79</v>
      </c>
      <c r="J345" s="104"/>
      <c r="K345" s="103">
        <f>SUM(K346:K348)</f>
        <v>0</v>
      </c>
      <c r="L345" s="103">
        <f>SUM(L346:L348)</f>
        <v>0</v>
      </c>
      <c r="M345" s="158">
        <f>SUM(M346:M348)</f>
        <v>0</v>
      </c>
      <c r="N345" s="158">
        <f>SUM(N346:N348)</f>
        <v>0</v>
      </c>
      <c r="O345" s="110"/>
      <c r="P345" s="282"/>
      <c r="Q345" s="101"/>
      <c r="R345" s="72"/>
      <c r="S345" s="101"/>
      <c r="T345" s="101"/>
      <c r="U345" s="101"/>
      <c r="V345" s="187"/>
      <c r="W345" s="415"/>
      <c r="X345" s="498"/>
    </row>
    <row r="346" spans="1:24" x14ac:dyDescent="0.2">
      <c r="A346" s="107"/>
      <c r="B346" s="72"/>
      <c r="C346" s="121"/>
      <c r="D346" s="75"/>
      <c r="E346" s="121"/>
      <c r="F346" s="285"/>
      <c r="G346" s="121"/>
      <c r="H346" s="19"/>
      <c r="I346" s="119"/>
      <c r="J346" s="284"/>
      <c r="K346" s="93"/>
      <c r="L346" s="93"/>
      <c r="M346" s="256"/>
      <c r="N346" s="256"/>
      <c r="P346" s="282"/>
      <c r="Q346" s="101"/>
      <c r="R346" s="72"/>
      <c r="S346" s="101"/>
      <c r="T346" s="101"/>
      <c r="U346" s="101"/>
      <c r="V346" s="187"/>
      <c r="W346" s="415"/>
      <c r="X346" s="498"/>
    </row>
    <row r="347" spans="1:24" x14ac:dyDescent="0.2">
      <c r="A347" s="12">
        <v>3400</v>
      </c>
      <c r="B347" s="9" t="s">
        <v>50</v>
      </c>
      <c r="C347" s="18"/>
      <c r="D347" s="23"/>
      <c r="E347" s="18"/>
      <c r="F347" s="22"/>
      <c r="G347" s="18"/>
      <c r="H347" s="5"/>
      <c r="I347" s="16"/>
      <c r="J347" s="115"/>
      <c r="K347" s="114">
        <v>0</v>
      </c>
      <c r="L347" s="114"/>
      <c r="M347" s="92">
        <f>K347+L347</f>
        <v>0</v>
      </c>
      <c r="N347" s="92"/>
      <c r="P347" s="282"/>
      <c r="R347" s="9"/>
      <c r="X347" s="498"/>
    </row>
    <row r="348" spans="1:24" x14ac:dyDescent="0.2">
      <c r="C348" s="18"/>
      <c r="D348" s="23"/>
      <c r="E348" s="18"/>
      <c r="G348" s="18"/>
      <c r="H348" s="5"/>
      <c r="I348" s="6"/>
      <c r="J348" s="283"/>
      <c r="K348" s="95"/>
      <c r="L348" s="95"/>
      <c r="M348" s="92"/>
      <c r="N348" s="92"/>
      <c r="P348" s="282"/>
      <c r="R348" s="72"/>
      <c r="X348" s="498"/>
    </row>
    <row r="349" spans="1:24" ht="17" thickBot="1" x14ac:dyDescent="0.25">
      <c r="A349" s="107"/>
      <c r="B349" s="72"/>
      <c r="C349" s="121"/>
      <c r="D349" s="75"/>
      <c r="E349" s="267"/>
      <c r="F349" s="90"/>
      <c r="G349" s="90"/>
      <c r="H349" s="274"/>
      <c r="I349" s="274" t="s">
        <v>347</v>
      </c>
      <c r="J349" s="214"/>
      <c r="K349" s="87">
        <f>K302+K316+K335+K345</f>
        <v>0</v>
      </c>
      <c r="L349" s="87">
        <f>L302+L316+L335+L345</f>
        <v>0</v>
      </c>
      <c r="M349" s="87">
        <f>M302+M316+M335+M345</f>
        <v>0</v>
      </c>
      <c r="N349" s="87">
        <f>N302+N316+N335+N345</f>
        <v>0</v>
      </c>
      <c r="P349" s="282"/>
      <c r="Q349" s="101"/>
      <c r="R349" s="9"/>
      <c r="S349" s="101"/>
      <c r="T349" s="101"/>
      <c r="U349" s="101"/>
      <c r="V349" s="187"/>
      <c r="W349" s="415"/>
      <c r="X349" s="498"/>
    </row>
    <row r="350" spans="1:24" ht="17" thickBot="1" x14ac:dyDescent="0.25">
      <c r="A350" s="212"/>
      <c r="B350" s="211"/>
      <c r="C350" s="209"/>
      <c r="D350" s="210"/>
      <c r="E350" s="209"/>
      <c r="F350" s="147"/>
      <c r="G350" s="147"/>
      <c r="H350" s="208"/>
      <c r="I350" s="207"/>
      <c r="J350" s="206"/>
      <c r="K350" s="205"/>
      <c r="L350" s="205"/>
      <c r="M350" s="205"/>
      <c r="N350" s="205"/>
      <c r="Q350" s="101"/>
      <c r="R350" s="101"/>
      <c r="S350" s="101"/>
      <c r="T350" s="101"/>
      <c r="U350" s="101"/>
      <c r="V350" s="187"/>
      <c r="W350" s="187"/>
      <c r="X350" s="498"/>
    </row>
    <row r="351" spans="1:24" x14ac:dyDescent="0.2">
      <c r="C351" s="18"/>
      <c r="D351" s="23"/>
      <c r="E351" s="18"/>
      <c r="F351" s="24"/>
      <c r="G351" s="26"/>
      <c r="H351" s="5"/>
      <c r="I351" s="86"/>
      <c r="J351" s="94"/>
      <c r="K351" s="138"/>
      <c r="L351" s="138"/>
      <c r="M351" s="204"/>
      <c r="N351" s="204"/>
      <c r="X351" s="498"/>
    </row>
    <row r="352" spans="1:24" ht="40" x14ac:dyDescent="0.2">
      <c r="A352" s="107" t="s">
        <v>346</v>
      </c>
      <c r="B352" s="72" t="s">
        <v>345</v>
      </c>
      <c r="C352" s="121"/>
      <c r="D352" s="75"/>
      <c r="E352" s="121"/>
      <c r="F352" s="136"/>
      <c r="G352" s="120"/>
      <c r="H352" s="85"/>
      <c r="I352" s="86"/>
      <c r="J352" s="135"/>
      <c r="K352" s="134" t="s">
        <v>38</v>
      </c>
      <c r="L352" s="133" t="s">
        <v>37</v>
      </c>
      <c r="M352" s="132" t="s">
        <v>36</v>
      </c>
      <c r="N352" s="131" t="s">
        <v>520</v>
      </c>
      <c r="Q352" s="101"/>
      <c r="R352" s="101"/>
      <c r="S352" s="101"/>
      <c r="T352" s="101"/>
      <c r="U352" s="101"/>
      <c r="V352" s="187"/>
      <c r="W352" s="415"/>
      <c r="X352" s="498"/>
    </row>
    <row r="353" spans="1:29" x14ac:dyDescent="0.2">
      <c r="A353" s="107"/>
      <c r="B353" s="106" t="s">
        <v>344</v>
      </c>
      <c r="C353" s="49"/>
      <c r="D353" s="82"/>
      <c r="E353" s="49"/>
      <c r="F353" s="130"/>
      <c r="G353" s="81"/>
      <c r="H353" s="105"/>
      <c r="I353" s="105" t="s">
        <v>79</v>
      </c>
      <c r="J353" s="243"/>
      <c r="K353" s="149">
        <f>SUM(K354:K362)</f>
        <v>0</v>
      </c>
      <c r="L353" s="149">
        <f>SUM(L354:L362)</f>
        <v>0</v>
      </c>
      <c r="M353" s="255">
        <f>SUM(M354:M362)</f>
        <v>0</v>
      </c>
      <c r="N353" s="255">
        <f>SUM(N354:N362)</f>
        <v>0</v>
      </c>
      <c r="O353" s="110"/>
      <c r="Q353" s="101"/>
      <c r="R353" s="101"/>
      <c r="S353" s="101"/>
      <c r="T353" s="101"/>
      <c r="U353" s="101"/>
      <c r="V353" s="187"/>
      <c r="W353" s="415"/>
      <c r="X353" s="498"/>
    </row>
    <row r="354" spans="1:29" x14ac:dyDescent="0.2">
      <c r="C354" s="18"/>
      <c r="D354" s="23"/>
      <c r="E354" s="18"/>
      <c r="F354" s="97" t="s">
        <v>343</v>
      </c>
      <c r="G354" s="26"/>
      <c r="H354" s="5"/>
      <c r="I354" s="276" t="s">
        <v>342</v>
      </c>
      <c r="J354" s="94"/>
      <c r="K354" s="93"/>
      <c r="L354" s="93"/>
      <c r="M354" s="92"/>
      <c r="N354" s="92"/>
      <c r="X354" s="498"/>
    </row>
    <row r="355" spans="1:29" x14ac:dyDescent="0.2">
      <c r="A355" s="12">
        <v>4100</v>
      </c>
      <c r="B355" s="9" t="s">
        <v>341</v>
      </c>
      <c r="C355" s="281">
        <v>6.4</v>
      </c>
      <c r="D355" s="23" t="s">
        <v>4</v>
      </c>
      <c r="E355" s="18" t="s">
        <v>76</v>
      </c>
      <c r="F355" s="276">
        <f>L295+L349-L338-L347</f>
        <v>0</v>
      </c>
      <c r="G355" s="171" t="s">
        <v>333</v>
      </c>
      <c r="H355" s="5"/>
      <c r="I355" s="276" t="e">
        <f>#REF!+#REF!-#REF!-#REF!</f>
        <v>#REF!</v>
      </c>
      <c r="J355" s="96"/>
      <c r="K355" s="95"/>
      <c r="L355" s="95">
        <f>ROUND((F355*C355%)*2,1)/2</f>
        <v>0</v>
      </c>
      <c r="M355" s="92">
        <f t="shared" ref="M355:M360" si="61">K355+L355</f>
        <v>0</v>
      </c>
      <c r="N355" s="92"/>
      <c r="X355" s="498"/>
    </row>
    <row r="356" spans="1:29" x14ac:dyDescent="0.2">
      <c r="A356" s="12">
        <f t="shared" ref="A356:A361" si="62">A355+1</f>
        <v>4101</v>
      </c>
      <c r="B356" s="9" t="s">
        <v>340</v>
      </c>
      <c r="C356" s="281">
        <v>2</v>
      </c>
      <c r="D356" s="23" t="s">
        <v>4</v>
      </c>
      <c r="E356" s="18" t="s">
        <v>76</v>
      </c>
      <c r="F356" s="276">
        <f>L355*2</f>
        <v>0</v>
      </c>
      <c r="G356" s="9" t="s">
        <v>339</v>
      </c>
      <c r="H356" s="5"/>
      <c r="I356" s="276" t="e">
        <f>#REF!*2</f>
        <v>#REF!</v>
      </c>
      <c r="J356" s="96"/>
      <c r="K356" s="95"/>
      <c r="L356" s="95">
        <f>ROUND((F356*C356%)*2,1)/2</f>
        <v>0</v>
      </c>
      <c r="M356" s="92">
        <f t="shared" si="61"/>
        <v>0</v>
      </c>
      <c r="N356" s="92"/>
      <c r="X356" s="640" t="s">
        <v>579</v>
      </c>
      <c r="Y356" s="638"/>
      <c r="Z356" s="638"/>
      <c r="AA356" s="638"/>
      <c r="AB356" s="638"/>
      <c r="AC356" s="638"/>
    </row>
    <row r="357" spans="1:29" x14ac:dyDescent="0.2">
      <c r="A357" s="12">
        <f t="shared" si="62"/>
        <v>4102</v>
      </c>
      <c r="B357" s="9" t="s">
        <v>338</v>
      </c>
      <c r="C357" s="281">
        <v>1.5</v>
      </c>
      <c r="D357" s="23" t="s">
        <v>4</v>
      </c>
      <c r="E357" s="18" t="s">
        <v>76</v>
      </c>
      <c r="F357" s="276">
        <f>F355</f>
        <v>0</v>
      </c>
      <c r="G357" s="171" t="s">
        <v>333</v>
      </c>
      <c r="H357" s="5"/>
      <c r="I357" s="276" t="e">
        <f>I355</f>
        <v>#REF!</v>
      </c>
      <c r="J357" s="96"/>
      <c r="K357" s="95"/>
      <c r="L357" s="254">
        <f>ROUND(($F$357*$C$357%)*2,1)/2</f>
        <v>0</v>
      </c>
      <c r="M357" s="92">
        <f t="shared" si="61"/>
        <v>0</v>
      </c>
      <c r="N357" s="92"/>
      <c r="O357" s="1"/>
      <c r="P357" s="1"/>
      <c r="Q357" s="9"/>
      <c r="R357" s="9"/>
      <c r="S357" s="9"/>
      <c r="V357" s="86"/>
      <c r="W357" s="307"/>
      <c r="X357" s="639"/>
      <c r="Y357" s="638"/>
      <c r="Z357" s="638"/>
      <c r="AA357" s="638"/>
      <c r="AB357" s="638"/>
      <c r="AC357" s="638"/>
    </row>
    <row r="358" spans="1:29" x14ac:dyDescent="0.2">
      <c r="A358" s="12">
        <f t="shared" si="62"/>
        <v>4103</v>
      </c>
      <c r="B358" s="9" t="s">
        <v>337</v>
      </c>
      <c r="C358" s="281">
        <v>6</v>
      </c>
      <c r="D358" s="23" t="s">
        <v>4</v>
      </c>
      <c r="E358" s="18" t="s">
        <v>76</v>
      </c>
      <c r="F358" s="276">
        <f>L295+L302</f>
        <v>0</v>
      </c>
      <c r="G358" s="171" t="s">
        <v>336</v>
      </c>
      <c r="H358" s="5"/>
      <c r="I358" s="276" t="e">
        <f>#REF!+#REF!</f>
        <v>#REF!</v>
      </c>
      <c r="J358" s="96"/>
      <c r="K358" s="95"/>
      <c r="L358" s="95">
        <f>ROUND(($F$358*$C$358%)*2,1)/2</f>
        <v>0</v>
      </c>
      <c r="M358" s="92">
        <f t="shared" si="61"/>
        <v>0</v>
      </c>
      <c r="N358" s="92"/>
      <c r="X358" s="639"/>
      <c r="Y358" s="638"/>
      <c r="Z358" s="638"/>
      <c r="AA358" s="638"/>
      <c r="AB358" s="638"/>
      <c r="AC358" s="638"/>
    </row>
    <row r="359" spans="1:29" x14ac:dyDescent="0.2">
      <c r="A359" s="12">
        <f t="shared" si="62"/>
        <v>4104</v>
      </c>
      <c r="B359" s="9" t="s">
        <v>335</v>
      </c>
      <c r="C359" s="281">
        <v>0.89</v>
      </c>
      <c r="D359" s="23" t="s">
        <v>4</v>
      </c>
      <c r="E359" s="18" t="s">
        <v>76</v>
      </c>
      <c r="F359" s="276">
        <f>L295+L349</f>
        <v>0</v>
      </c>
      <c r="G359" s="171"/>
      <c r="H359" s="5"/>
      <c r="I359" s="276" t="e">
        <f>#REF!+#REF!</f>
        <v>#REF!</v>
      </c>
      <c r="J359" s="96"/>
      <c r="K359" s="95"/>
      <c r="L359" s="95">
        <f>ROUND(($F$359*$C$359%)*2,1)/2</f>
        <v>0</v>
      </c>
      <c r="M359" s="92">
        <f t="shared" si="61"/>
        <v>0</v>
      </c>
      <c r="N359" s="92"/>
      <c r="X359" s="639"/>
      <c r="Y359" s="638"/>
      <c r="Z359" s="638"/>
      <c r="AA359" s="638"/>
      <c r="AB359" s="638"/>
      <c r="AC359" s="638"/>
    </row>
    <row r="360" spans="1:29" x14ac:dyDescent="0.2">
      <c r="A360" s="12">
        <f t="shared" si="62"/>
        <v>4105</v>
      </c>
      <c r="B360" s="9" t="s">
        <v>334</v>
      </c>
      <c r="C360" s="281">
        <v>1.84</v>
      </c>
      <c r="D360" s="23" t="s">
        <v>4</v>
      </c>
      <c r="E360" s="18" t="s">
        <v>76</v>
      </c>
      <c r="F360" s="276">
        <f>F355</f>
        <v>0</v>
      </c>
      <c r="G360" s="171" t="s">
        <v>333</v>
      </c>
      <c r="H360" s="5"/>
      <c r="I360" s="276" t="e">
        <f>I355</f>
        <v>#REF!</v>
      </c>
      <c r="J360" s="96"/>
      <c r="K360" s="95"/>
      <c r="L360" s="280">
        <f>ROUND(($F$360*$C$360%)*2,1)/2</f>
        <v>0</v>
      </c>
      <c r="M360" s="92">
        <f t="shared" si="61"/>
        <v>0</v>
      </c>
      <c r="N360" s="92"/>
      <c r="O360" s="278"/>
      <c r="P360" s="199"/>
      <c r="V360" s="86"/>
      <c r="W360" s="307"/>
      <c r="X360" s="639"/>
      <c r="Y360" s="638"/>
      <c r="Z360" s="638"/>
      <c r="AA360" s="638"/>
      <c r="AB360" s="638"/>
      <c r="AC360" s="638"/>
    </row>
    <row r="361" spans="1:29" x14ac:dyDescent="0.2">
      <c r="A361" s="12">
        <f t="shared" si="62"/>
        <v>4106</v>
      </c>
      <c r="C361" s="279"/>
      <c r="D361" s="23"/>
      <c r="E361" s="18"/>
      <c r="F361" s="276"/>
      <c r="G361" s="171"/>
      <c r="H361" s="5"/>
      <c r="I361" s="9"/>
      <c r="J361" s="96"/>
      <c r="K361" s="95"/>
      <c r="L361" s="95"/>
      <c r="M361" s="92"/>
      <c r="N361" s="92"/>
      <c r="O361" s="278"/>
      <c r="P361" s="199"/>
      <c r="V361" s="86"/>
      <c r="W361" s="307"/>
      <c r="X361" s="641" t="s">
        <v>580</v>
      </c>
      <c r="Y361" s="638"/>
      <c r="Z361" s="638"/>
      <c r="AA361" s="638"/>
      <c r="AB361" s="638"/>
      <c r="AC361" s="638"/>
    </row>
    <row r="362" spans="1:29" x14ac:dyDescent="0.2">
      <c r="C362" s="9"/>
      <c r="D362" s="9"/>
      <c r="E362" s="9"/>
      <c r="G362" s="9"/>
      <c r="H362" s="9"/>
      <c r="I362" s="9"/>
      <c r="J362" s="162"/>
      <c r="K362" s="95"/>
      <c r="L362" s="95"/>
      <c r="M362" s="92"/>
      <c r="N362" s="92"/>
      <c r="O362" s="9"/>
      <c r="P362" s="1"/>
      <c r="Q362" s="9"/>
      <c r="R362" s="9"/>
      <c r="S362" s="9"/>
      <c r="T362" s="9"/>
      <c r="U362" s="9"/>
      <c r="V362" s="9"/>
      <c r="W362" s="97"/>
      <c r="X362" s="639"/>
      <c r="Y362" s="638"/>
      <c r="Z362" s="638"/>
      <c r="AA362" s="638"/>
      <c r="AB362" s="638"/>
      <c r="AC362" s="638"/>
    </row>
    <row r="363" spans="1:29" x14ac:dyDescent="0.2">
      <c r="B363" s="106" t="s">
        <v>332</v>
      </c>
      <c r="C363" s="83"/>
      <c r="D363" s="153"/>
      <c r="E363" s="83"/>
      <c r="F363" s="152"/>
      <c r="G363" s="80"/>
      <c r="H363" s="105"/>
      <c r="I363" s="105" t="s">
        <v>79</v>
      </c>
      <c r="J363" s="243"/>
      <c r="K363" s="149">
        <f>SUM(K364:K368)</f>
        <v>0</v>
      </c>
      <c r="L363" s="149">
        <f>SUM(L364:L368)</f>
        <v>0</v>
      </c>
      <c r="M363" s="255">
        <f>SUM(M364:M368)</f>
        <v>0</v>
      </c>
      <c r="N363" s="255">
        <f>SUM(N364:N368)</f>
        <v>0</v>
      </c>
      <c r="O363" s="110"/>
      <c r="Q363" s="101"/>
      <c r="R363" s="101"/>
      <c r="S363" s="101"/>
      <c r="T363" s="101"/>
      <c r="U363" s="101"/>
      <c r="X363" s="581"/>
      <c r="Y363" s="9"/>
      <c r="AA363" s="9"/>
      <c r="AB363" s="9"/>
    </row>
    <row r="364" spans="1:29" x14ac:dyDescent="0.2">
      <c r="A364" s="12">
        <v>4200</v>
      </c>
      <c r="B364" s="9" t="s">
        <v>331</v>
      </c>
      <c r="C364" s="277">
        <v>0</v>
      </c>
      <c r="D364" s="23" t="s">
        <v>4</v>
      </c>
      <c r="E364" s="18" t="s">
        <v>76</v>
      </c>
      <c r="F364" s="276">
        <f>K63</f>
        <v>0</v>
      </c>
      <c r="G364" s="9"/>
      <c r="H364" s="120"/>
      <c r="I364" s="240"/>
      <c r="J364" s="96"/>
      <c r="K364" s="95">
        <f>ROUND((C364*F364%)*2,1)/2</f>
        <v>0</v>
      </c>
      <c r="L364" s="95"/>
      <c r="M364" s="275">
        <f>K364+L364</f>
        <v>0</v>
      </c>
      <c r="N364" s="275"/>
      <c r="Q364" s="101"/>
      <c r="R364" s="101"/>
      <c r="S364" s="101"/>
      <c r="T364" s="101"/>
      <c r="U364" s="101"/>
      <c r="X364" s="646" t="s">
        <v>581</v>
      </c>
      <c r="Y364" s="638"/>
      <c r="Z364" s="638"/>
      <c r="AA364" s="638"/>
      <c r="AB364" s="638"/>
      <c r="AC364" s="638"/>
    </row>
    <row r="365" spans="1:29" x14ac:dyDescent="0.2">
      <c r="A365" s="12">
        <f>A364+1</f>
        <v>4201</v>
      </c>
      <c r="B365" s="9" t="s">
        <v>330</v>
      </c>
      <c r="C365" s="277">
        <v>0</v>
      </c>
      <c r="D365" s="23" t="s">
        <v>4</v>
      </c>
      <c r="E365" s="18" t="s">
        <v>76</v>
      </c>
      <c r="F365" s="276">
        <f>K302+K316+K335</f>
        <v>0</v>
      </c>
      <c r="G365" s="9"/>
      <c r="H365" s="120"/>
      <c r="I365" s="240"/>
      <c r="J365" s="96"/>
      <c r="K365" s="95">
        <f>ROUND((C365*F365%)*2,1)/2</f>
        <v>0</v>
      </c>
      <c r="L365" s="95"/>
      <c r="M365" s="275">
        <f>K365+L365</f>
        <v>0</v>
      </c>
      <c r="N365" s="275"/>
      <c r="Q365" s="101"/>
      <c r="R365" s="101"/>
      <c r="S365" s="101"/>
      <c r="T365" s="101"/>
      <c r="U365" s="101"/>
      <c r="X365" s="639"/>
      <c r="Y365" s="638"/>
      <c r="Z365" s="638"/>
      <c r="AA365" s="638"/>
      <c r="AB365" s="638"/>
      <c r="AC365" s="638"/>
    </row>
    <row r="366" spans="1:29" x14ac:dyDescent="0.2">
      <c r="A366" s="12">
        <f>A365+1</f>
        <v>4202</v>
      </c>
      <c r="B366" s="9" t="s">
        <v>329</v>
      </c>
      <c r="C366" s="277">
        <v>0</v>
      </c>
      <c r="D366" s="23" t="s">
        <v>4</v>
      </c>
      <c r="E366" s="18" t="s">
        <v>76</v>
      </c>
      <c r="F366" s="276">
        <f>K295</f>
        <v>0</v>
      </c>
      <c r="G366" s="9"/>
      <c r="H366" s="120"/>
      <c r="I366" s="240"/>
      <c r="J366" s="96"/>
      <c r="K366" s="95">
        <f>ROUND((C366*F366%)*2,1)/2</f>
        <v>0</v>
      </c>
      <c r="L366" s="95"/>
      <c r="M366" s="275">
        <f>K366+L366</f>
        <v>0</v>
      </c>
      <c r="N366" s="275"/>
      <c r="Q366" s="101"/>
      <c r="R366" s="101"/>
      <c r="S366" s="101"/>
      <c r="T366" s="101"/>
      <c r="U366" s="101"/>
      <c r="X366" s="498"/>
    </row>
    <row r="367" spans="1:29" x14ac:dyDescent="0.2">
      <c r="A367" s="12">
        <f>A366+1</f>
        <v>4203</v>
      </c>
      <c r="C367" s="18"/>
      <c r="D367" s="23"/>
      <c r="E367" s="18"/>
      <c r="F367" s="24"/>
      <c r="G367" s="9"/>
      <c r="H367" s="120"/>
      <c r="I367" s="240"/>
      <c r="J367" s="96"/>
      <c r="K367" s="95">
        <f>ROUND((C367*F367%)*2,1)/2</f>
        <v>0</v>
      </c>
      <c r="L367" s="95"/>
      <c r="M367" s="275">
        <f>K367+L367</f>
        <v>0</v>
      </c>
      <c r="N367" s="275"/>
      <c r="Q367" s="101"/>
      <c r="R367" s="101"/>
      <c r="S367" s="101"/>
      <c r="T367" s="101"/>
      <c r="U367" s="101"/>
      <c r="X367" s="498"/>
    </row>
    <row r="368" spans="1:29" x14ac:dyDescent="0.2">
      <c r="C368" s="18"/>
      <c r="D368" s="23"/>
      <c r="E368" s="18"/>
      <c r="F368" s="24"/>
      <c r="G368" s="9"/>
      <c r="H368" s="120"/>
      <c r="I368" s="240"/>
      <c r="J368" s="245"/>
      <c r="K368" s="244"/>
      <c r="L368" s="244"/>
      <c r="M368" s="256"/>
      <c r="N368" s="256"/>
      <c r="Q368" s="101"/>
      <c r="R368" s="101"/>
      <c r="S368" s="101"/>
      <c r="T368" s="101"/>
      <c r="U368" s="101"/>
      <c r="X368" s="498"/>
    </row>
    <row r="369" spans="1:24" ht="17" thickBot="1" x14ac:dyDescent="0.25">
      <c r="C369" s="18"/>
      <c r="D369" s="23"/>
      <c r="E369" s="91"/>
      <c r="F369" s="216"/>
      <c r="G369" s="90"/>
      <c r="H369" s="274"/>
      <c r="I369" s="274" t="s">
        <v>328</v>
      </c>
      <c r="J369" s="214"/>
      <c r="K369" s="87">
        <f>K353+K363</f>
        <v>0</v>
      </c>
      <c r="L369" s="87">
        <f>L353+L363</f>
        <v>0</v>
      </c>
      <c r="M369" s="87">
        <f>M353+M363</f>
        <v>0</v>
      </c>
      <c r="N369" s="87">
        <f>N353+N363</f>
        <v>0</v>
      </c>
      <c r="Q369" s="101"/>
      <c r="R369" s="101"/>
      <c r="S369" s="101"/>
      <c r="T369" s="101"/>
      <c r="U369" s="101"/>
      <c r="X369" s="498"/>
    </row>
    <row r="370" spans="1:24" ht="17" thickBot="1" x14ac:dyDescent="0.25">
      <c r="A370" s="212"/>
      <c r="B370" s="211"/>
      <c r="C370" s="209"/>
      <c r="D370" s="210"/>
      <c r="E370" s="209"/>
      <c r="F370" s="147"/>
      <c r="G370" s="147"/>
      <c r="H370" s="208"/>
      <c r="I370" s="207"/>
      <c r="J370" s="206"/>
      <c r="K370" s="205"/>
      <c r="L370" s="205"/>
      <c r="M370" s="205"/>
      <c r="N370" s="205"/>
      <c r="Q370" s="101"/>
      <c r="R370" s="101"/>
      <c r="S370" s="101"/>
      <c r="T370" s="101"/>
      <c r="U370" s="101"/>
      <c r="W370" s="7"/>
      <c r="X370" s="498"/>
    </row>
    <row r="371" spans="1:24" x14ac:dyDescent="0.2">
      <c r="C371" s="18"/>
      <c r="D371" s="23"/>
      <c r="E371" s="18"/>
      <c r="F371" s="24"/>
      <c r="G371" s="26"/>
      <c r="H371" s="5"/>
      <c r="I371" s="86"/>
      <c r="J371" s="94"/>
      <c r="K371" s="138"/>
      <c r="L371" s="138"/>
      <c r="M371" s="204"/>
      <c r="N371" s="204"/>
      <c r="Q371" s="101"/>
      <c r="R371" s="101"/>
      <c r="S371" s="101"/>
      <c r="T371" s="101"/>
      <c r="U371" s="101"/>
      <c r="X371" s="498"/>
    </row>
    <row r="372" spans="1:24" ht="40" x14ac:dyDescent="0.2">
      <c r="A372" s="107" t="s">
        <v>327</v>
      </c>
      <c r="B372" s="72" t="s">
        <v>326</v>
      </c>
      <c r="C372" s="273"/>
      <c r="D372" s="75"/>
      <c r="E372" s="121"/>
      <c r="F372" s="72"/>
      <c r="G372" s="203"/>
      <c r="H372" s="85"/>
      <c r="I372" s="86"/>
      <c r="J372" s="135"/>
      <c r="K372" s="134" t="s">
        <v>38</v>
      </c>
      <c r="L372" s="133" t="s">
        <v>37</v>
      </c>
      <c r="M372" s="132" t="s">
        <v>36</v>
      </c>
      <c r="N372" s="131" t="s">
        <v>520</v>
      </c>
      <c r="Q372" s="101"/>
      <c r="R372" s="101"/>
      <c r="S372" s="101"/>
      <c r="T372" s="101"/>
      <c r="U372" s="101"/>
      <c r="V372" s="187"/>
      <c r="W372" s="415"/>
      <c r="X372" s="498"/>
    </row>
    <row r="373" spans="1:24" x14ac:dyDescent="0.2">
      <c r="A373" s="107"/>
      <c r="B373" s="106" t="s">
        <v>325</v>
      </c>
      <c r="C373" s="49"/>
      <c r="D373" s="82"/>
      <c r="E373" s="49"/>
      <c r="F373" s="48"/>
      <c r="G373" s="47"/>
      <c r="H373" s="270"/>
      <c r="I373" s="270" t="s">
        <v>79</v>
      </c>
      <c r="J373" s="104"/>
      <c r="K373" s="103">
        <f>SUM(K374:K381)</f>
        <v>0</v>
      </c>
      <c r="L373" s="103">
        <f>SUM(L374:L381)</f>
        <v>0</v>
      </c>
      <c r="M373" s="158">
        <f>SUM(M374:M381)</f>
        <v>0</v>
      </c>
      <c r="N373" s="158">
        <f>SUM(N374:N381)</f>
        <v>0</v>
      </c>
      <c r="O373" s="110"/>
      <c r="Q373" s="101"/>
      <c r="R373" s="101"/>
      <c r="S373" s="101"/>
      <c r="T373" s="101"/>
      <c r="U373" s="101"/>
      <c r="V373" s="187"/>
      <c r="W373" s="415"/>
      <c r="X373" s="498"/>
    </row>
    <row r="374" spans="1:24" x14ac:dyDescent="0.2">
      <c r="A374" s="12">
        <v>5100</v>
      </c>
      <c r="B374" s="9" t="s">
        <v>324</v>
      </c>
      <c r="C374" s="39"/>
      <c r="D374" s="75"/>
      <c r="E374" s="121"/>
      <c r="F374" s="161"/>
      <c r="G374" s="170"/>
      <c r="H374" s="14"/>
      <c r="I374" s="86"/>
      <c r="J374" s="96"/>
      <c r="K374" s="95"/>
      <c r="L374" s="95"/>
      <c r="M374" s="92">
        <f t="shared" ref="M374:M380" si="63">K374+L374</f>
        <v>0</v>
      </c>
      <c r="N374" s="92"/>
      <c r="Q374" s="101"/>
      <c r="R374" s="101"/>
      <c r="S374" s="101"/>
      <c r="T374" s="101"/>
      <c r="U374" s="101"/>
      <c r="V374" s="187"/>
      <c r="W374" s="415"/>
      <c r="X374" s="498"/>
    </row>
    <row r="375" spans="1:24" x14ac:dyDescent="0.2">
      <c r="A375" s="12">
        <f t="shared" ref="A375:A380" si="64">A374+1</f>
        <v>5101</v>
      </c>
      <c r="B375" s="9" t="s">
        <v>323</v>
      </c>
      <c r="C375" s="121"/>
      <c r="D375" s="75"/>
      <c r="E375" s="121"/>
      <c r="F375" s="161"/>
      <c r="G375" s="170"/>
      <c r="H375" s="14"/>
      <c r="I375" s="86"/>
      <c r="J375" s="96"/>
      <c r="K375" s="95"/>
      <c r="L375" s="95"/>
      <c r="M375" s="92">
        <f t="shared" si="63"/>
        <v>0</v>
      </c>
      <c r="N375" s="92"/>
      <c r="Q375" s="101"/>
      <c r="R375" s="101"/>
      <c r="S375" s="101"/>
      <c r="T375" s="101"/>
      <c r="U375" s="101"/>
      <c r="V375" s="187"/>
      <c r="W375" s="415"/>
      <c r="X375" s="498"/>
    </row>
    <row r="376" spans="1:24" x14ac:dyDescent="0.2">
      <c r="A376" s="12">
        <f t="shared" si="64"/>
        <v>5102</v>
      </c>
      <c r="B376" s="9" t="s">
        <v>322</v>
      </c>
      <c r="C376" s="121"/>
      <c r="D376" s="75"/>
      <c r="E376" s="121"/>
      <c r="F376" s="161"/>
      <c r="G376" s="170"/>
      <c r="H376" s="14"/>
      <c r="I376" s="86"/>
      <c r="J376" s="96"/>
      <c r="K376" s="95"/>
      <c r="L376" s="95"/>
      <c r="M376" s="92">
        <f t="shared" si="63"/>
        <v>0</v>
      </c>
      <c r="N376" s="92"/>
      <c r="Q376" s="101"/>
      <c r="R376" s="101"/>
      <c r="S376" s="101"/>
      <c r="T376" s="101"/>
      <c r="U376" s="101"/>
      <c r="V376" s="187"/>
      <c r="W376" s="415"/>
      <c r="X376" s="498"/>
    </row>
    <row r="377" spans="1:24" x14ac:dyDescent="0.2">
      <c r="A377" s="12">
        <f t="shared" si="64"/>
        <v>5103</v>
      </c>
      <c r="B377" s="9" t="s">
        <v>321</v>
      </c>
      <c r="C377" s="121"/>
      <c r="D377" s="75"/>
      <c r="E377" s="121"/>
      <c r="F377" s="161"/>
      <c r="G377" s="170"/>
      <c r="H377" s="14"/>
      <c r="I377" s="86"/>
      <c r="J377" s="96"/>
      <c r="K377" s="95"/>
      <c r="L377" s="95"/>
      <c r="M377" s="92">
        <f t="shared" si="63"/>
        <v>0</v>
      </c>
      <c r="N377" s="92"/>
      <c r="Q377" s="101"/>
      <c r="R377" s="101"/>
      <c r="S377" s="101"/>
      <c r="T377" s="101"/>
      <c r="U377" s="101"/>
      <c r="V377" s="187"/>
      <c r="W377" s="415"/>
      <c r="X377" s="498"/>
    </row>
    <row r="378" spans="1:24" x14ac:dyDescent="0.2">
      <c r="A378" s="12">
        <f t="shared" si="64"/>
        <v>5104</v>
      </c>
      <c r="B378" s="9" t="s">
        <v>320</v>
      </c>
      <c r="C378" s="121"/>
      <c r="D378" s="75"/>
      <c r="E378" s="121"/>
      <c r="F378" s="161"/>
      <c r="G378" s="170"/>
      <c r="H378" s="14"/>
      <c r="I378" s="86"/>
      <c r="J378" s="96"/>
      <c r="K378" s="95"/>
      <c r="L378" s="95"/>
      <c r="M378" s="92">
        <f t="shared" si="63"/>
        <v>0</v>
      </c>
      <c r="N378" s="92"/>
      <c r="Q378" s="101"/>
      <c r="R378" s="101"/>
      <c r="S378" s="101"/>
      <c r="T378" s="101"/>
      <c r="U378" s="101"/>
      <c r="V378" s="187"/>
      <c r="W378" s="415"/>
      <c r="X378" s="498"/>
    </row>
    <row r="379" spans="1:24" x14ac:dyDescent="0.2">
      <c r="A379" s="12">
        <f t="shared" si="64"/>
        <v>5105</v>
      </c>
      <c r="B379" s="9" t="s">
        <v>319</v>
      </c>
      <c r="C379" s="121"/>
      <c r="D379" s="75"/>
      <c r="E379" s="121"/>
      <c r="F379" s="161"/>
      <c r="G379" s="170"/>
      <c r="H379" s="14"/>
      <c r="I379" s="86"/>
      <c r="J379" s="96"/>
      <c r="K379" s="95"/>
      <c r="L379" s="95"/>
      <c r="M379" s="92">
        <f t="shared" si="63"/>
        <v>0</v>
      </c>
      <c r="N379" s="92"/>
      <c r="Q379" s="101"/>
      <c r="R379" s="101"/>
      <c r="S379" s="101"/>
      <c r="T379" s="101"/>
      <c r="U379" s="101"/>
      <c r="V379" s="187"/>
      <c r="W379" s="415"/>
      <c r="X379" s="498"/>
    </row>
    <row r="380" spans="1:24" x14ac:dyDescent="0.2">
      <c r="A380" s="12">
        <f t="shared" si="64"/>
        <v>5106</v>
      </c>
      <c r="C380" s="121"/>
      <c r="D380" s="75"/>
      <c r="E380" s="121"/>
      <c r="F380" s="72"/>
      <c r="G380" s="203"/>
      <c r="H380" s="85"/>
      <c r="I380" s="86"/>
      <c r="J380" s="96"/>
      <c r="K380" s="95"/>
      <c r="L380" s="95"/>
      <c r="M380" s="92">
        <f t="shared" si="63"/>
        <v>0</v>
      </c>
      <c r="N380" s="92"/>
      <c r="Q380" s="101"/>
      <c r="R380" s="101"/>
      <c r="S380" s="101"/>
      <c r="T380" s="101"/>
      <c r="U380" s="101"/>
      <c r="V380" s="187"/>
      <c r="W380" s="415"/>
      <c r="X380" s="498"/>
    </row>
    <row r="381" spans="1:24" x14ac:dyDescent="0.2">
      <c r="C381" s="121"/>
      <c r="D381" s="75"/>
      <c r="E381" s="121"/>
      <c r="F381" s="72"/>
      <c r="G381" s="203"/>
      <c r="H381" s="268"/>
      <c r="I381" s="86"/>
      <c r="J381" s="94"/>
      <c r="K381" s="93"/>
      <c r="L381" s="93"/>
      <c r="M381" s="122"/>
      <c r="N381" s="122"/>
      <c r="Q381" s="101"/>
      <c r="R381" s="101"/>
      <c r="S381" s="101"/>
      <c r="T381" s="101"/>
      <c r="U381" s="101"/>
      <c r="V381" s="187"/>
      <c r="W381" s="415"/>
      <c r="X381" s="498"/>
    </row>
    <row r="382" spans="1:24" x14ac:dyDescent="0.2">
      <c r="B382" s="106" t="s">
        <v>318</v>
      </c>
      <c r="C382" s="49"/>
      <c r="D382" s="82"/>
      <c r="E382" s="49"/>
      <c r="F382" s="48"/>
      <c r="G382" s="47"/>
      <c r="H382" s="270"/>
      <c r="I382" s="270" t="s">
        <v>79</v>
      </c>
      <c r="J382" s="104"/>
      <c r="K382" s="103">
        <f>SUM(K383:K387)</f>
        <v>0</v>
      </c>
      <c r="L382" s="103">
        <f>SUM(L383:L387)</f>
        <v>0</v>
      </c>
      <c r="M382" s="158">
        <f>SUM(M383:M387)</f>
        <v>0</v>
      </c>
      <c r="N382" s="158">
        <f>SUM(N383:N387)</f>
        <v>0</v>
      </c>
      <c r="O382" s="110"/>
      <c r="Q382" s="101"/>
      <c r="R382" s="101"/>
      <c r="S382" s="101"/>
      <c r="T382" s="101"/>
      <c r="U382" s="101"/>
      <c r="V382" s="187"/>
      <c r="W382" s="415"/>
      <c r="X382" s="498"/>
    </row>
    <row r="383" spans="1:24" x14ac:dyDescent="0.2">
      <c r="A383" s="12">
        <v>5200</v>
      </c>
      <c r="B383" s="9" t="s">
        <v>317</v>
      </c>
      <c r="C383" s="121"/>
      <c r="D383" s="75"/>
      <c r="E383" s="121"/>
      <c r="F383" s="72"/>
      <c r="G383" s="203"/>
      <c r="H383" s="85"/>
      <c r="I383" s="86"/>
      <c r="J383" s="96"/>
      <c r="K383" s="95"/>
      <c r="L383" s="95"/>
      <c r="M383" s="92">
        <f>K383+L383</f>
        <v>0</v>
      </c>
      <c r="N383" s="92"/>
      <c r="Q383" s="101"/>
      <c r="R383" s="101"/>
      <c r="S383" s="101"/>
      <c r="T383" s="101"/>
      <c r="U383" s="101"/>
      <c r="V383" s="187"/>
      <c r="W383" s="415"/>
      <c r="X383" s="498"/>
    </row>
    <row r="384" spans="1:24" x14ac:dyDescent="0.2">
      <c r="A384" s="12">
        <f>A383+1</f>
        <v>5201</v>
      </c>
      <c r="B384" s="9" t="s">
        <v>316</v>
      </c>
      <c r="C384" s="121"/>
      <c r="D384" s="75"/>
      <c r="E384" s="121"/>
      <c r="F384" s="72"/>
      <c r="G384" s="203"/>
      <c r="H384" s="85"/>
      <c r="I384" s="86"/>
      <c r="J384" s="96"/>
      <c r="K384" s="95"/>
      <c r="L384" s="95"/>
      <c r="M384" s="92">
        <f>K384+L384</f>
        <v>0</v>
      </c>
      <c r="N384" s="92"/>
      <c r="Q384" s="101"/>
      <c r="R384" s="101"/>
      <c r="S384" s="101"/>
      <c r="T384" s="101"/>
      <c r="U384" s="101"/>
      <c r="V384" s="187"/>
      <c r="W384" s="415"/>
      <c r="X384" s="498"/>
    </row>
    <row r="385" spans="1:26" x14ac:dyDescent="0.2">
      <c r="A385" s="12">
        <f>A384+1</f>
        <v>5202</v>
      </c>
      <c r="B385" s="9" t="s">
        <v>315</v>
      </c>
      <c r="C385" s="121"/>
      <c r="D385" s="75"/>
      <c r="E385" s="121"/>
      <c r="F385" s="72"/>
      <c r="G385" s="203"/>
      <c r="H385" s="85"/>
      <c r="I385" s="86"/>
      <c r="J385" s="96"/>
      <c r="K385" s="95"/>
      <c r="L385" s="95"/>
      <c r="M385" s="92">
        <f>K385+L385</f>
        <v>0</v>
      </c>
      <c r="N385" s="92"/>
      <c r="Q385" s="101"/>
      <c r="R385" s="101"/>
      <c r="S385" s="101"/>
      <c r="T385" s="101"/>
      <c r="U385" s="101"/>
      <c r="V385" s="187"/>
      <c r="W385" s="415"/>
      <c r="X385" s="498"/>
    </row>
    <row r="386" spans="1:26" x14ac:dyDescent="0.2">
      <c r="A386" s="12">
        <f>A385+1</f>
        <v>5203</v>
      </c>
      <c r="C386" s="121"/>
      <c r="D386" s="75"/>
      <c r="E386" s="121"/>
      <c r="F386" s="72"/>
      <c r="G386" s="203"/>
      <c r="H386" s="85"/>
      <c r="I386" s="86"/>
      <c r="J386" s="96"/>
      <c r="K386" s="95"/>
      <c r="L386" s="95"/>
      <c r="M386" s="92">
        <f>K386+L386</f>
        <v>0</v>
      </c>
      <c r="N386" s="92"/>
      <c r="Q386" s="101"/>
      <c r="R386" s="101"/>
      <c r="S386" s="101"/>
      <c r="T386" s="101"/>
      <c r="U386" s="101"/>
      <c r="V386" s="187"/>
      <c r="W386" s="415"/>
      <c r="X386" s="498"/>
    </row>
    <row r="387" spans="1:26" x14ac:dyDescent="0.2">
      <c r="C387" s="121"/>
      <c r="D387" s="75"/>
      <c r="E387" s="121"/>
      <c r="F387" s="72"/>
      <c r="G387" s="203"/>
      <c r="H387" s="268"/>
      <c r="I387" s="86"/>
      <c r="J387" s="94"/>
      <c r="K387" s="93"/>
      <c r="L387" s="93"/>
      <c r="M387" s="122"/>
      <c r="N387" s="122"/>
      <c r="Q387" s="101"/>
      <c r="R387" s="101"/>
      <c r="S387" s="101"/>
      <c r="T387" s="101"/>
      <c r="U387" s="101"/>
      <c r="V387" s="187"/>
      <c r="W387" s="415"/>
      <c r="X387" s="498"/>
    </row>
    <row r="388" spans="1:26" x14ac:dyDescent="0.2">
      <c r="B388" s="106" t="s">
        <v>314</v>
      </c>
      <c r="C388" s="49"/>
      <c r="D388" s="82"/>
      <c r="E388" s="49"/>
      <c r="F388" s="48"/>
      <c r="G388" s="47"/>
      <c r="H388" s="270"/>
      <c r="I388" s="270" t="s">
        <v>79</v>
      </c>
      <c r="J388" s="104"/>
      <c r="K388" s="103">
        <f>SUM(K389:K395)</f>
        <v>0</v>
      </c>
      <c r="L388" s="103">
        <f>SUM(L389:L395)</f>
        <v>0</v>
      </c>
      <c r="M388" s="158">
        <f>SUM(M389:M395)</f>
        <v>0</v>
      </c>
      <c r="N388" s="158">
        <f>SUM(N389:N395)</f>
        <v>0</v>
      </c>
      <c r="O388" s="110"/>
      <c r="Q388" s="101"/>
      <c r="R388" s="101"/>
      <c r="S388" s="101"/>
      <c r="T388" s="101"/>
      <c r="U388" s="101"/>
      <c r="V388" s="187"/>
      <c r="W388" s="415"/>
      <c r="X388" s="498"/>
    </row>
    <row r="389" spans="1:26" x14ac:dyDescent="0.2">
      <c r="A389" s="12">
        <v>5300</v>
      </c>
      <c r="B389" s="9" t="s">
        <v>313</v>
      </c>
      <c r="C389" s="121"/>
      <c r="D389" s="75"/>
      <c r="E389" s="121"/>
      <c r="F389" s="72"/>
      <c r="G389" s="203"/>
      <c r="H389" s="85"/>
      <c r="I389" s="86"/>
      <c r="J389" s="96"/>
      <c r="K389" s="95"/>
      <c r="L389" s="95"/>
      <c r="M389" s="92">
        <f t="shared" ref="M389:M394" si="65">K389+L389</f>
        <v>0</v>
      </c>
      <c r="N389" s="92"/>
      <c r="Q389" s="101"/>
      <c r="R389" s="101"/>
      <c r="S389" s="101"/>
      <c r="T389" s="101"/>
      <c r="U389" s="101"/>
      <c r="V389" s="187"/>
      <c r="W389" s="415"/>
      <c r="X389" s="498"/>
      <c r="Z389" s="5"/>
    </row>
    <row r="390" spans="1:26" x14ac:dyDescent="0.2">
      <c r="A390" s="12">
        <f>A389+1</f>
        <v>5301</v>
      </c>
      <c r="B390" s="9" t="s">
        <v>312</v>
      </c>
      <c r="C390" s="121"/>
      <c r="D390" s="75"/>
      <c r="E390" s="121"/>
      <c r="F390" s="72"/>
      <c r="G390" s="203"/>
      <c r="H390" s="85"/>
      <c r="I390" s="86"/>
      <c r="J390" s="96"/>
      <c r="K390" s="95"/>
      <c r="L390" s="95"/>
      <c r="M390" s="92">
        <f t="shared" si="65"/>
        <v>0</v>
      </c>
      <c r="N390" s="92"/>
      <c r="Q390" s="101"/>
      <c r="R390" s="101"/>
      <c r="S390" s="101"/>
      <c r="T390" s="101"/>
      <c r="U390" s="101"/>
      <c r="V390" s="187"/>
      <c r="W390" s="415"/>
      <c r="X390" s="498"/>
    </row>
    <row r="391" spans="1:26" x14ac:dyDescent="0.2">
      <c r="A391" s="12">
        <f>A390+1</f>
        <v>5302</v>
      </c>
      <c r="B391" s="9" t="s">
        <v>311</v>
      </c>
      <c r="C391" s="121"/>
      <c r="D391" s="75"/>
      <c r="E391" s="121"/>
      <c r="F391" s="72"/>
      <c r="G391" s="203"/>
      <c r="H391" s="85"/>
      <c r="I391" s="86"/>
      <c r="J391" s="96"/>
      <c r="K391" s="95"/>
      <c r="L391" s="95"/>
      <c r="M391" s="92">
        <f t="shared" si="65"/>
        <v>0</v>
      </c>
      <c r="N391" s="92"/>
      <c r="Q391" s="101"/>
      <c r="R391" s="101"/>
      <c r="S391" s="101"/>
      <c r="T391" s="101"/>
      <c r="U391" s="101"/>
      <c r="V391" s="187"/>
      <c r="W391" s="415"/>
      <c r="X391" s="498"/>
    </row>
    <row r="392" spans="1:26" x14ac:dyDescent="0.2">
      <c r="A392" s="12">
        <f>A391+1</f>
        <v>5303</v>
      </c>
      <c r="B392" s="9" t="s">
        <v>310</v>
      </c>
      <c r="C392" s="121"/>
      <c r="D392" s="75"/>
      <c r="E392" s="121"/>
      <c r="F392" s="72"/>
      <c r="G392" s="203"/>
      <c r="H392" s="85"/>
      <c r="I392" s="86"/>
      <c r="J392" s="96"/>
      <c r="K392" s="95"/>
      <c r="L392" s="95"/>
      <c r="M392" s="92">
        <f t="shared" si="65"/>
        <v>0</v>
      </c>
      <c r="N392" s="92"/>
      <c r="Q392" s="101"/>
      <c r="R392" s="101"/>
      <c r="S392" s="101"/>
      <c r="T392" s="101"/>
      <c r="U392" s="101"/>
      <c r="V392" s="187"/>
      <c r="W392" s="415"/>
      <c r="X392" s="498"/>
    </row>
    <row r="393" spans="1:26" x14ac:dyDescent="0.2">
      <c r="A393" s="12">
        <f>A392+1</f>
        <v>5304</v>
      </c>
      <c r="B393" s="9" t="s">
        <v>309</v>
      </c>
      <c r="C393" s="121"/>
      <c r="D393" s="75"/>
      <c r="E393" s="121"/>
      <c r="F393" s="72"/>
      <c r="G393" s="203"/>
      <c r="H393" s="85"/>
      <c r="I393" s="86"/>
      <c r="J393" s="96"/>
      <c r="K393" s="95"/>
      <c r="L393" s="95"/>
      <c r="M393" s="92">
        <f t="shared" si="65"/>
        <v>0</v>
      </c>
      <c r="N393" s="92"/>
      <c r="Q393" s="101"/>
      <c r="R393" s="101"/>
      <c r="S393" s="101"/>
      <c r="T393" s="101"/>
      <c r="U393" s="101"/>
      <c r="V393" s="187"/>
      <c r="W393" s="415"/>
      <c r="X393" s="498"/>
    </row>
    <row r="394" spans="1:26" x14ac:dyDescent="0.2">
      <c r="A394" s="12">
        <f>A393+1</f>
        <v>5305</v>
      </c>
      <c r="C394" s="121"/>
      <c r="D394" s="75"/>
      <c r="E394" s="121"/>
      <c r="F394" s="72"/>
      <c r="G394" s="203"/>
      <c r="H394" s="85"/>
      <c r="I394" s="86"/>
      <c r="J394" s="96"/>
      <c r="K394" s="95"/>
      <c r="L394" s="95"/>
      <c r="M394" s="92">
        <f t="shared" si="65"/>
        <v>0</v>
      </c>
      <c r="N394" s="92"/>
      <c r="Q394" s="101"/>
      <c r="R394" s="101"/>
      <c r="S394" s="101"/>
      <c r="T394" s="101"/>
      <c r="U394" s="101"/>
      <c r="V394" s="187"/>
      <c r="W394" s="415"/>
      <c r="X394" s="498"/>
    </row>
    <row r="395" spans="1:26" x14ac:dyDescent="0.2">
      <c r="C395" s="121"/>
      <c r="D395" s="75"/>
      <c r="E395" s="121"/>
      <c r="F395" s="72"/>
      <c r="G395" s="203"/>
      <c r="H395" s="268"/>
      <c r="I395" s="86"/>
      <c r="J395" s="86"/>
      <c r="K395" s="168"/>
      <c r="L395" s="168"/>
      <c r="M395" s="168"/>
      <c r="N395" s="168"/>
      <c r="Q395" s="101"/>
      <c r="R395" s="101"/>
      <c r="S395" s="101"/>
      <c r="T395" s="101"/>
      <c r="U395" s="101"/>
      <c r="V395" s="187"/>
      <c r="W395" s="415"/>
      <c r="X395" s="498"/>
    </row>
    <row r="396" spans="1:26" x14ac:dyDescent="0.2">
      <c r="B396" s="106" t="s">
        <v>308</v>
      </c>
      <c r="C396" s="49"/>
      <c r="D396" s="82"/>
      <c r="E396" s="49"/>
      <c r="F396" s="48"/>
      <c r="G396" s="47"/>
      <c r="H396" s="270"/>
      <c r="I396" s="270" t="s">
        <v>79</v>
      </c>
      <c r="J396" s="104"/>
      <c r="K396" s="103">
        <f>SUM(K397:K400)</f>
        <v>0</v>
      </c>
      <c r="L396" s="103">
        <f>SUM(L397:L400)</f>
        <v>0</v>
      </c>
      <c r="M396" s="192">
        <f>SUM(M397:M400)</f>
        <v>0</v>
      </c>
      <c r="N396" s="192">
        <f>SUM(N397:N400)</f>
        <v>0</v>
      </c>
      <c r="Q396" s="101"/>
      <c r="R396" s="101"/>
      <c r="S396" s="101"/>
      <c r="T396" s="101"/>
      <c r="U396" s="101"/>
      <c r="V396" s="187"/>
      <c r="W396" s="415"/>
      <c r="X396" s="498"/>
    </row>
    <row r="397" spans="1:26" x14ac:dyDescent="0.2">
      <c r="A397" s="12">
        <v>5400</v>
      </c>
      <c r="B397" s="9" t="s">
        <v>307</v>
      </c>
      <c r="C397" s="39"/>
      <c r="D397" s="75"/>
      <c r="E397" s="121"/>
      <c r="F397" s="161">
        <v>0</v>
      </c>
      <c r="G397" s="155" t="s">
        <v>130</v>
      </c>
      <c r="H397" s="15">
        <v>0</v>
      </c>
      <c r="I397" s="86"/>
      <c r="J397" s="96"/>
      <c r="K397" s="95"/>
      <c r="L397" s="95">
        <f>F397*H397</f>
        <v>0</v>
      </c>
      <c r="M397" s="92">
        <f>K397+L397</f>
        <v>0</v>
      </c>
      <c r="N397" s="92"/>
      <c r="Q397" s="101"/>
      <c r="R397" s="101"/>
      <c r="S397" s="101"/>
      <c r="T397" s="101"/>
      <c r="U397" s="101"/>
      <c r="V397" s="187"/>
      <c r="W397" s="415"/>
      <c r="X397" s="498"/>
    </row>
    <row r="398" spans="1:26" x14ac:dyDescent="0.2">
      <c r="A398" s="12">
        <f>A397+1</f>
        <v>5401</v>
      </c>
      <c r="B398" s="9" t="s">
        <v>306</v>
      </c>
      <c r="C398" s="121"/>
      <c r="D398" s="75"/>
      <c r="E398" s="121"/>
      <c r="F398" s="161"/>
      <c r="G398" s="170"/>
      <c r="H398" s="15"/>
      <c r="I398" s="164"/>
      <c r="J398" s="96"/>
      <c r="K398" s="95"/>
      <c r="L398" s="95"/>
      <c r="M398" s="92">
        <f>K398+L398</f>
        <v>0</v>
      </c>
      <c r="N398" s="92"/>
      <c r="Q398" s="101"/>
      <c r="R398" s="101"/>
      <c r="S398" s="101"/>
      <c r="T398" s="101"/>
      <c r="U398" s="101"/>
      <c r="V398" s="187"/>
      <c r="W398" s="415"/>
      <c r="X398" s="498"/>
    </row>
    <row r="399" spans="1:26" x14ac:dyDescent="0.2">
      <c r="A399" s="12">
        <f>A398+1</f>
        <v>5402</v>
      </c>
      <c r="C399" s="121"/>
      <c r="D399" s="75"/>
      <c r="E399" s="121"/>
      <c r="H399" s="15"/>
      <c r="I399" s="86"/>
      <c r="J399" s="96"/>
      <c r="K399" s="95"/>
      <c r="L399" s="95"/>
      <c r="M399" s="95">
        <f>K399+L399</f>
        <v>0</v>
      </c>
      <c r="N399" s="92"/>
      <c r="Q399" s="101"/>
      <c r="R399" s="101"/>
      <c r="S399" s="101"/>
      <c r="T399" s="101"/>
      <c r="U399" s="101"/>
      <c r="V399" s="187"/>
      <c r="W399" s="415"/>
      <c r="X399" s="498"/>
    </row>
    <row r="400" spans="1:26" x14ac:dyDescent="0.2">
      <c r="C400" s="121"/>
      <c r="D400" s="75"/>
      <c r="E400" s="121"/>
      <c r="F400" s="72"/>
      <c r="G400" s="203"/>
      <c r="H400" s="268"/>
      <c r="I400" s="86"/>
      <c r="J400" s="86"/>
      <c r="K400" s="93"/>
      <c r="L400" s="93"/>
      <c r="M400" s="93"/>
      <c r="N400" s="272"/>
      <c r="Q400" s="101"/>
      <c r="R400" s="101"/>
      <c r="S400" s="101"/>
      <c r="T400" s="101"/>
      <c r="U400" s="101"/>
      <c r="V400" s="187"/>
      <c r="W400" s="415"/>
      <c r="X400" s="498"/>
    </row>
    <row r="401" spans="1:28" x14ac:dyDescent="0.2">
      <c r="B401" s="106" t="s">
        <v>305</v>
      </c>
      <c r="C401" s="49"/>
      <c r="D401" s="82"/>
      <c r="E401" s="49"/>
      <c r="F401" s="48"/>
      <c r="G401" s="47"/>
      <c r="H401" s="270"/>
      <c r="I401" s="270" t="s">
        <v>79</v>
      </c>
      <c r="J401" s="104"/>
      <c r="K401" s="103">
        <f>SUM(K402:K406)</f>
        <v>0</v>
      </c>
      <c r="L401" s="103">
        <f>SUM(L402:L406)</f>
        <v>0</v>
      </c>
      <c r="M401" s="192">
        <f>SUM(M402:M406)</f>
        <v>0</v>
      </c>
      <c r="N401" s="271">
        <f>SUM(N402:N406)</f>
        <v>0</v>
      </c>
      <c r="Q401" s="101"/>
      <c r="R401" s="101"/>
      <c r="S401" s="101"/>
      <c r="T401" s="101"/>
      <c r="U401" s="101"/>
      <c r="V401" s="187"/>
      <c r="W401" s="415"/>
      <c r="X401" s="498"/>
    </row>
    <row r="402" spans="1:28" x14ac:dyDescent="0.2">
      <c r="A402" s="12">
        <v>5500</v>
      </c>
      <c r="B402" s="9" t="s">
        <v>304</v>
      </c>
      <c r="C402" s="121"/>
      <c r="D402" s="75"/>
      <c r="E402" s="121"/>
      <c r="F402" s="161">
        <v>0</v>
      </c>
      <c r="G402" s="155" t="s">
        <v>130</v>
      </c>
      <c r="H402" s="14">
        <v>0</v>
      </c>
      <c r="I402" s="86"/>
      <c r="J402" s="96"/>
      <c r="K402" s="95"/>
      <c r="L402" s="95">
        <f>F402*H402</f>
        <v>0</v>
      </c>
      <c r="M402" s="92">
        <f>K402+L402</f>
        <v>0</v>
      </c>
      <c r="N402" s="92"/>
      <c r="Q402" s="101"/>
      <c r="R402" s="101"/>
      <c r="S402" s="101"/>
      <c r="T402" s="101"/>
      <c r="U402" s="101"/>
      <c r="V402" s="187"/>
      <c r="W402" s="415"/>
      <c r="X402" s="498"/>
    </row>
    <row r="403" spans="1:28" x14ac:dyDescent="0.2">
      <c r="A403" s="12">
        <f>A402+1</f>
        <v>5501</v>
      </c>
      <c r="B403" s="9" t="s">
        <v>303</v>
      </c>
      <c r="C403" s="121"/>
      <c r="D403" s="23"/>
      <c r="E403" s="18"/>
      <c r="H403" s="15"/>
      <c r="I403" s="6"/>
      <c r="J403" s="96"/>
      <c r="K403" s="95"/>
      <c r="L403" s="95"/>
      <c r="M403" s="92">
        <f>K403+L403</f>
        <v>0</v>
      </c>
      <c r="N403" s="92"/>
      <c r="Q403" s="101"/>
      <c r="R403" s="101"/>
      <c r="S403" s="101"/>
      <c r="T403" s="101"/>
      <c r="U403" s="101"/>
      <c r="V403" s="187"/>
      <c r="W403" s="415"/>
      <c r="X403" s="498"/>
    </row>
    <row r="404" spans="1:28" x14ac:dyDescent="0.2">
      <c r="A404" s="12">
        <f>A403+1</f>
        <v>5502</v>
      </c>
      <c r="B404" s="9" t="s">
        <v>302</v>
      </c>
      <c r="C404" s="121"/>
      <c r="D404" s="75"/>
      <c r="E404" s="121"/>
      <c r="F404" s="72"/>
      <c r="G404" s="203"/>
      <c r="H404" s="268"/>
      <c r="I404" s="86"/>
      <c r="J404" s="96"/>
      <c r="K404" s="95"/>
      <c r="L404" s="95"/>
      <c r="M404" s="92">
        <f>K404+L404</f>
        <v>0</v>
      </c>
      <c r="N404" s="92"/>
      <c r="Q404" s="101"/>
      <c r="R404" s="101"/>
      <c r="S404" s="101"/>
      <c r="T404" s="101"/>
      <c r="U404" s="101"/>
      <c r="V404" s="187"/>
      <c r="W404" s="415"/>
      <c r="X404" s="498"/>
    </row>
    <row r="405" spans="1:28" x14ac:dyDescent="0.2">
      <c r="A405" s="12">
        <f>A404+1</f>
        <v>5503</v>
      </c>
      <c r="C405" s="121"/>
      <c r="D405" s="75"/>
      <c r="E405" s="121"/>
      <c r="F405" s="72"/>
      <c r="G405" s="203"/>
      <c r="H405" s="268"/>
      <c r="I405" s="86"/>
      <c r="J405" s="96"/>
      <c r="K405" s="95"/>
      <c r="L405" s="95"/>
      <c r="M405" s="92">
        <f>K405+L405</f>
        <v>0</v>
      </c>
      <c r="N405" s="92"/>
      <c r="Q405" s="101"/>
      <c r="R405" s="101"/>
      <c r="S405" s="101"/>
      <c r="T405" s="101"/>
      <c r="U405" s="101"/>
      <c r="V405" s="187"/>
      <c r="W405" s="415"/>
      <c r="X405" s="498"/>
    </row>
    <row r="406" spans="1:28" x14ac:dyDescent="0.2">
      <c r="C406" s="121"/>
      <c r="D406" s="75"/>
      <c r="E406" s="121"/>
      <c r="F406" s="72"/>
      <c r="G406" s="203"/>
      <c r="H406" s="268"/>
      <c r="I406" s="86"/>
      <c r="J406" s="94"/>
      <c r="K406" s="93"/>
      <c r="L406" s="93"/>
      <c r="M406" s="122"/>
      <c r="N406" s="122"/>
      <c r="Q406" s="101"/>
      <c r="R406" s="101"/>
      <c r="S406" s="101"/>
      <c r="T406" s="101"/>
      <c r="U406" s="101"/>
      <c r="V406" s="187"/>
      <c r="W406" s="415"/>
      <c r="X406" s="498"/>
    </row>
    <row r="407" spans="1:28" x14ac:dyDescent="0.2">
      <c r="B407" s="106" t="s">
        <v>301</v>
      </c>
      <c r="C407" s="49"/>
      <c r="D407" s="82"/>
      <c r="E407" s="49"/>
      <c r="F407" s="48"/>
      <c r="G407" s="47"/>
      <c r="H407" s="270"/>
      <c r="I407" s="270" t="s">
        <v>79</v>
      </c>
      <c r="J407" s="104"/>
      <c r="K407" s="103">
        <f>SUM(K408:K411)</f>
        <v>0</v>
      </c>
      <c r="L407" s="103">
        <f>SUM(L408:L411)</f>
        <v>0</v>
      </c>
      <c r="M407" s="158">
        <f>SUM(M408:M411)</f>
        <v>0</v>
      </c>
      <c r="N407" s="158">
        <f>SUM(N408:N411)</f>
        <v>0</v>
      </c>
      <c r="O407" s="110"/>
      <c r="Q407" s="101"/>
      <c r="R407" s="101"/>
      <c r="S407" s="101"/>
      <c r="T407" s="101"/>
      <c r="U407" s="101"/>
      <c r="V407" s="187"/>
      <c r="W407" s="415"/>
      <c r="X407" s="498"/>
    </row>
    <row r="408" spans="1:28" x14ac:dyDescent="0.2">
      <c r="A408" s="12">
        <v>5600</v>
      </c>
      <c r="B408" s="9" t="s">
        <v>300</v>
      </c>
      <c r="C408" s="121"/>
      <c r="D408" s="75"/>
      <c r="E408" s="121"/>
      <c r="F408" s="72"/>
      <c r="G408" s="203"/>
      <c r="H408" s="268"/>
      <c r="I408" s="86"/>
      <c r="J408" s="96"/>
      <c r="K408" s="95"/>
      <c r="L408" s="95"/>
      <c r="M408" s="92">
        <f>K408+L408</f>
        <v>0</v>
      </c>
      <c r="N408" s="92"/>
      <c r="Q408" s="101"/>
      <c r="R408" s="101"/>
      <c r="S408" s="101"/>
      <c r="T408" s="101"/>
      <c r="U408" s="101"/>
      <c r="V408" s="187"/>
      <c r="W408" s="415"/>
      <c r="X408" s="498"/>
    </row>
    <row r="409" spans="1:28" x14ac:dyDescent="0.2">
      <c r="A409" s="12">
        <f>A408+1</f>
        <v>5601</v>
      </c>
      <c r="B409" s="9" t="s">
        <v>299</v>
      </c>
      <c r="C409" s="121"/>
      <c r="D409" s="75"/>
      <c r="E409" s="121"/>
      <c r="F409" s="72"/>
      <c r="G409" s="203"/>
      <c r="H409" s="268"/>
      <c r="I409" s="86"/>
      <c r="J409" s="96"/>
      <c r="K409" s="95"/>
      <c r="L409" s="95"/>
      <c r="M409" s="92">
        <f>K409+L409</f>
        <v>0</v>
      </c>
      <c r="N409" s="92"/>
      <c r="Q409" s="101"/>
      <c r="R409" s="101"/>
      <c r="S409" s="101"/>
      <c r="T409" s="101"/>
      <c r="U409" s="101"/>
      <c r="V409" s="187"/>
      <c r="W409" s="415"/>
      <c r="X409" s="498"/>
    </row>
    <row r="410" spans="1:28" x14ac:dyDescent="0.2">
      <c r="A410" s="12">
        <f>A409+1</f>
        <v>5602</v>
      </c>
      <c r="C410" s="121"/>
      <c r="D410" s="75"/>
      <c r="E410" s="121"/>
      <c r="F410" s="72"/>
      <c r="G410" s="203"/>
      <c r="H410" s="268"/>
      <c r="I410" s="86"/>
      <c r="J410" s="96"/>
      <c r="K410" s="95"/>
      <c r="L410" s="95"/>
      <c r="M410" s="92">
        <f>K410+L410</f>
        <v>0</v>
      </c>
      <c r="N410" s="92"/>
      <c r="Q410" s="101"/>
      <c r="R410" s="101"/>
      <c r="S410" s="101"/>
      <c r="T410" s="101"/>
      <c r="U410" s="101"/>
      <c r="V410" s="187"/>
      <c r="W410" s="415"/>
      <c r="X410" s="498"/>
    </row>
    <row r="411" spans="1:28" x14ac:dyDescent="0.2">
      <c r="C411" s="121"/>
      <c r="D411" s="75"/>
      <c r="E411" s="121"/>
      <c r="F411" s="72"/>
      <c r="G411" s="203"/>
      <c r="H411" s="268"/>
      <c r="I411" s="86"/>
      <c r="J411" s="94"/>
      <c r="K411" s="93"/>
      <c r="L411" s="93"/>
      <c r="M411" s="122"/>
      <c r="N411" s="122"/>
      <c r="Q411" s="101"/>
      <c r="R411" s="101"/>
      <c r="S411" s="101"/>
      <c r="T411" s="101"/>
      <c r="U411" s="101"/>
      <c r="V411" s="187"/>
      <c r="W411" s="415"/>
      <c r="X411" s="498"/>
    </row>
    <row r="412" spans="1:28" x14ac:dyDescent="0.2">
      <c r="B412" s="106" t="s">
        <v>298</v>
      </c>
      <c r="C412" s="49"/>
      <c r="D412" s="82"/>
      <c r="E412" s="49"/>
      <c r="F412" s="48"/>
      <c r="G412" s="47"/>
      <c r="H412" s="270"/>
      <c r="I412" s="270" t="s">
        <v>79</v>
      </c>
      <c r="J412" s="104"/>
      <c r="K412" s="103">
        <f>SUM(K413:K417)</f>
        <v>0</v>
      </c>
      <c r="L412" s="103">
        <f>SUM(L413:L417)</f>
        <v>0</v>
      </c>
      <c r="M412" s="158">
        <f>SUM(M413:M417)</f>
        <v>0</v>
      </c>
      <c r="N412" s="158">
        <f>SUM(N413:N417)</f>
        <v>0</v>
      </c>
      <c r="O412" s="110"/>
      <c r="Q412" s="101"/>
      <c r="R412" s="101"/>
      <c r="S412" s="101"/>
      <c r="T412" s="101"/>
      <c r="U412" s="101"/>
      <c r="V412" s="187"/>
      <c r="W412" s="415"/>
      <c r="X412" s="498"/>
    </row>
    <row r="413" spans="1:28" x14ac:dyDescent="0.2">
      <c r="A413" s="12">
        <v>5700</v>
      </c>
      <c r="B413" s="9" t="s">
        <v>297</v>
      </c>
      <c r="C413" s="121"/>
      <c r="D413" s="75"/>
      <c r="E413" s="121"/>
      <c r="F413" s="269">
        <f>$G$19+1</f>
        <v>1</v>
      </c>
      <c r="G413" s="155" t="s">
        <v>296</v>
      </c>
      <c r="H413" s="14">
        <v>0</v>
      </c>
      <c r="I413" s="86"/>
      <c r="J413" s="96"/>
      <c r="K413" s="95"/>
      <c r="L413" s="95">
        <f>F413*H413</f>
        <v>0</v>
      </c>
      <c r="M413" s="92">
        <f>K413+L413</f>
        <v>0</v>
      </c>
      <c r="N413" s="92"/>
      <c r="Q413" s="101"/>
      <c r="R413" s="101"/>
      <c r="S413" s="101"/>
      <c r="T413" s="101"/>
      <c r="U413" s="101"/>
      <c r="V413" s="187"/>
      <c r="W413" s="415"/>
      <c r="X413" s="506" t="s">
        <v>582</v>
      </c>
      <c r="Y413" s="525"/>
      <c r="Z413" s="510"/>
      <c r="AA413" s="190"/>
      <c r="AB413" s="190"/>
    </row>
    <row r="414" spans="1:28" x14ac:dyDescent="0.2">
      <c r="A414" s="12">
        <f>A413+1</f>
        <v>5701</v>
      </c>
      <c r="B414" s="9" t="s">
        <v>295</v>
      </c>
      <c r="C414" s="121"/>
      <c r="D414" s="75"/>
      <c r="E414" s="121"/>
      <c r="H414" s="15"/>
      <c r="I414" s="86"/>
      <c r="J414" s="96"/>
      <c r="K414" s="95"/>
      <c r="L414" s="95"/>
      <c r="M414" s="92">
        <f>K414+L414</f>
        <v>0</v>
      </c>
      <c r="N414" s="92"/>
      <c r="Q414" s="101"/>
      <c r="R414" s="101"/>
      <c r="S414" s="101"/>
      <c r="T414" s="101"/>
      <c r="U414" s="101"/>
      <c r="V414" s="187"/>
      <c r="W414" s="415"/>
      <c r="X414" s="498"/>
    </row>
    <row r="415" spans="1:28" x14ac:dyDescent="0.2">
      <c r="A415" s="12">
        <f>A414+1</f>
        <v>5702</v>
      </c>
      <c r="B415" s="9" t="s">
        <v>294</v>
      </c>
      <c r="C415" s="121"/>
      <c r="D415" s="75"/>
      <c r="E415" s="121"/>
      <c r="F415" s="72"/>
      <c r="G415" s="203"/>
      <c r="H415" s="268"/>
      <c r="I415" s="86"/>
      <c r="J415" s="96"/>
      <c r="K415" s="95"/>
      <c r="L415" s="95"/>
      <c r="M415" s="92">
        <f>K415+L415</f>
        <v>0</v>
      </c>
      <c r="N415" s="92"/>
      <c r="Q415" s="101"/>
      <c r="R415" s="101"/>
      <c r="S415" s="101"/>
      <c r="T415" s="101"/>
      <c r="U415" s="101"/>
      <c r="V415" s="187"/>
      <c r="W415" s="415"/>
      <c r="X415" s="498"/>
    </row>
    <row r="416" spans="1:28" x14ac:dyDescent="0.2">
      <c r="A416" s="12">
        <f>A415+1</f>
        <v>5703</v>
      </c>
      <c r="C416" s="121"/>
      <c r="D416" s="75"/>
      <c r="E416" s="121"/>
      <c r="F416" s="72"/>
      <c r="G416" s="203"/>
      <c r="H416" s="268"/>
      <c r="I416" s="86"/>
      <c r="J416" s="96"/>
      <c r="K416" s="95"/>
      <c r="L416" s="95"/>
      <c r="M416" s="92">
        <f>K416+L416</f>
        <v>0</v>
      </c>
      <c r="N416" s="92"/>
      <c r="Q416" s="101"/>
      <c r="R416" s="101"/>
      <c r="S416" s="101"/>
      <c r="T416" s="101"/>
      <c r="U416" s="101"/>
      <c r="V416" s="187"/>
      <c r="W416" s="415"/>
      <c r="X416" s="498"/>
    </row>
    <row r="417" spans="1:29" x14ac:dyDescent="0.2">
      <c r="B417" s="72"/>
      <c r="C417" s="18"/>
      <c r="D417" s="23"/>
      <c r="E417" s="18"/>
      <c r="F417" s="72"/>
      <c r="H417" s="73"/>
      <c r="I417" s="86"/>
      <c r="J417" s="94"/>
      <c r="K417" s="93"/>
      <c r="L417" s="93"/>
      <c r="M417" s="92"/>
      <c r="N417" s="92"/>
      <c r="X417" s="498"/>
    </row>
    <row r="418" spans="1:29" ht="17" thickBot="1" x14ac:dyDescent="0.25">
      <c r="A418" s="107"/>
      <c r="B418" s="72"/>
      <c r="C418" s="121"/>
      <c r="D418" s="75"/>
      <c r="E418" s="267"/>
      <c r="F418" s="266"/>
      <c r="G418" s="90"/>
      <c r="H418" s="265"/>
      <c r="I418" s="265" t="s">
        <v>293</v>
      </c>
      <c r="J418" s="214"/>
      <c r="K418" s="213">
        <f>K373+K382+K388+K396+K401+K407+K412</f>
        <v>0</v>
      </c>
      <c r="L418" s="213">
        <f>L373+L382+L388+L396+L401+L407+L412</f>
        <v>0</v>
      </c>
      <c r="M418" s="213">
        <f>M373+M382+M388+M396+M401+M407+M412</f>
        <v>0</v>
      </c>
      <c r="N418" s="213">
        <f>N373+N382+N388+N396+N401+N407+N412</f>
        <v>0</v>
      </c>
      <c r="Q418" s="101"/>
      <c r="R418" s="101"/>
      <c r="S418" s="101"/>
      <c r="T418" s="101"/>
      <c r="U418" s="101"/>
      <c r="V418" s="187"/>
      <c r="W418" s="415"/>
      <c r="X418" s="498"/>
    </row>
    <row r="419" spans="1:29" ht="17" thickBot="1" x14ac:dyDescent="0.25">
      <c r="A419" s="212"/>
      <c r="B419" s="211"/>
      <c r="C419" s="209"/>
      <c r="D419" s="210"/>
      <c r="E419" s="209"/>
      <c r="F419" s="147"/>
      <c r="G419" s="147"/>
      <c r="H419" s="208"/>
      <c r="I419" s="207"/>
      <c r="J419" s="206"/>
      <c r="K419" s="205"/>
      <c r="L419" s="205"/>
      <c r="M419" s="205"/>
      <c r="N419" s="205"/>
      <c r="Q419" s="101"/>
      <c r="R419" s="101"/>
      <c r="S419" s="101"/>
      <c r="T419" s="101"/>
      <c r="U419" s="101"/>
      <c r="W419" s="7"/>
      <c r="X419" s="498"/>
    </row>
    <row r="420" spans="1:29" x14ac:dyDescent="0.2">
      <c r="C420" s="18"/>
      <c r="D420" s="23"/>
      <c r="E420" s="18"/>
      <c r="F420" s="24"/>
      <c r="G420" s="26"/>
      <c r="H420" s="5"/>
      <c r="I420" s="86"/>
      <c r="J420" s="94"/>
      <c r="K420" s="138"/>
      <c r="L420" s="138"/>
      <c r="M420" s="204"/>
      <c r="N420" s="204"/>
      <c r="Q420" s="101"/>
      <c r="R420" s="101"/>
      <c r="S420" s="101"/>
      <c r="T420" s="101"/>
      <c r="U420" s="101"/>
      <c r="X420" s="498"/>
    </row>
    <row r="421" spans="1:29" ht="40" x14ac:dyDescent="0.2">
      <c r="A421" s="107" t="s">
        <v>292</v>
      </c>
      <c r="B421" s="72" t="s">
        <v>291</v>
      </c>
      <c r="C421" s="18"/>
      <c r="D421" s="23"/>
      <c r="E421" s="18"/>
      <c r="F421" s="24"/>
      <c r="G421" s="9"/>
      <c r="H421" s="120"/>
      <c r="I421" s="240"/>
      <c r="J421" s="135"/>
      <c r="K421" s="134" t="s">
        <v>38</v>
      </c>
      <c r="L421" s="133" t="s">
        <v>37</v>
      </c>
      <c r="M421" s="132" t="s">
        <v>36</v>
      </c>
      <c r="N421" s="131" t="s">
        <v>520</v>
      </c>
      <c r="Q421" s="101"/>
      <c r="R421" s="101"/>
      <c r="S421" s="101"/>
      <c r="T421" s="101"/>
      <c r="U421" s="101"/>
      <c r="X421" s="498"/>
    </row>
    <row r="422" spans="1:29" x14ac:dyDescent="0.2">
      <c r="B422" s="106" t="s">
        <v>290</v>
      </c>
      <c r="C422" s="83"/>
      <c r="D422" s="153"/>
      <c r="E422" s="83"/>
      <c r="F422" s="152"/>
      <c r="G422" s="80"/>
      <c r="H422" s="105"/>
      <c r="I422" s="105" t="s">
        <v>79</v>
      </c>
      <c r="J422" s="243"/>
      <c r="K422" s="149">
        <f>SUM(K423:K434)</f>
        <v>0</v>
      </c>
      <c r="L422" s="149">
        <f>SUM(L423:L434)</f>
        <v>0</v>
      </c>
      <c r="M422" s="255">
        <f>SUM(M423:M434)</f>
        <v>0</v>
      </c>
      <c r="N422" s="255">
        <f>SUM(N423:N434)</f>
        <v>0</v>
      </c>
      <c r="O422" s="110"/>
      <c r="Q422" s="101"/>
      <c r="R422" s="101"/>
      <c r="S422" s="101"/>
      <c r="T422" s="101"/>
      <c r="U422" s="101"/>
      <c r="X422" s="498"/>
      <c r="Y422" s="502"/>
      <c r="Z422" s="24"/>
      <c r="AA422" s="15"/>
      <c r="AB422" s="15"/>
    </row>
    <row r="423" spans="1:29" x14ac:dyDescent="0.2">
      <c r="A423" s="12">
        <v>6100</v>
      </c>
      <c r="B423" s="9" t="s">
        <v>289</v>
      </c>
      <c r="C423" s="18"/>
      <c r="D423" s="23"/>
      <c r="E423" s="18"/>
      <c r="F423" s="264">
        <f>SUM(P112:P298)</f>
        <v>0</v>
      </c>
      <c r="G423" s="163" t="s">
        <v>130</v>
      </c>
      <c r="H423" s="14">
        <v>0</v>
      </c>
      <c r="I423" s="19"/>
      <c r="J423" s="263"/>
      <c r="K423" s="244"/>
      <c r="L423" s="95">
        <f t="shared" ref="L423:L428" si="66">F423*H423</f>
        <v>0</v>
      </c>
      <c r="M423" s="92">
        <f t="shared" ref="M423:M433" si="67">K423+L423</f>
        <v>0</v>
      </c>
      <c r="N423" s="92"/>
      <c r="Q423" s="101"/>
      <c r="R423" s="101"/>
      <c r="S423" s="101"/>
      <c r="T423" s="101"/>
      <c r="U423" s="101"/>
      <c r="X423" s="582" t="s">
        <v>583</v>
      </c>
      <c r="Y423" s="583"/>
      <c r="Z423" s="584"/>
      <c r="AA423" s="585"/>
      <c r="AB423" s="585"/>
      <c r="AC423" s="533"/>
    </row>
    <row r="424" spans="1:29" x14ac:dyDescent="0.2">
      <c r="A424" s="12">
        <f t="shared" ref="A424:A433" si="68">A423+1</f>
        <v>6101</v>
      </c>
      <c r="B424" s="9" t="s">
        <v>288</v>
      </c>
      <c r="C424" s="18"/>
      <c r="D424" s="23"/>
      <c r="E424" s="18"/>
      <c r="F424" s="264">
        <f>SUM(P300:P349)-P338</f>
        <v>0</v>
      </c>
      <c r="G424" s="163" t="s">
        <v>130</v>
      </c>
      <c r="H424" s="14">
        <v>0</v>
      </c>
      <c r="I424" s="19"/>
      <c r="J424" s="263"/>
      <c r="K424" s="244"/>
      <c r="L424" s="95">
        <f t="shared" si="66"/>
        <v>0</v>
      </c>
      <c r="M424" s="92">
        <f t="shared" si="67"/>
        <v>0</v>
      </c>
      <c r="N424" s="92"/>
      <c r="Q424" s="101"/>
      <c r="R424" s="101"/>
      <c r="S424" s="101"/>
      <c r="T424" s="101"/>
      <c r="U424" s="101"/>
      <c r="X424" s="582" t="s">
        <v>584</v>
      </c>
      <c r="Y424" s="583"/>
      <c r="Z424" s="584"/>
      <c r="AA424" s="585"/>
      <c r="AB424" s="585"/>
      <c r="AC424" s="533"/>
    </row>
    <row r="425" spans="1:29" x14ac:dyDescent="0.2">
      <c r="A425" s="12">
        <f t="shared" si="68"/>
        <v>6102</v>
      </c>
      <c r="B425" s="9" t="s">
        <v>274</v>
      </c>
      <c r="C425" s="18"/>
      <c r="D425" s="23"/>
      <c r="E425" s="18"/>
      <c r="F425" s="257">
        <f>SUM(Q112:Q298)</f>
        <v>0</v>
      </c>
      <c r="G425" s="163" t="s">
        <v>130</v>
      </c>
      <c r="H425" s="14">
        <v>0</v>
      </c>
      <c r="I425" s="240"/>
      <c r="J425" s="96"/>
      <c r="K425" s="95"/>
      <c r="L425" s="95">
        <f t="shared" si="66"/>
        <v>0</v>
      </c>
      <c r="M425" s="92">
        <f t="shared" si="67"/>
        <v>0</v>
      </c>
      <c r="N425" s="92"/>
      <c r="Q425" s="101"/>
      <c r="R425" s="101"/>
      <c r="S425" s="101"/>
      <c r="T425" s="101"/>
      <c r="U425" s="101"/>
      <c r="X425" s="506" t="s">
        <v>585</v>
      </c>
      <c r="Y425" s="525"/>
      <c r="Z425" s="510"/>
      <c r="AA425" s="190"/>
      <c r="AB425" s="190"/>
      <c r="AC425" s="510"/>
    </row>
    <row r="426" spans="1:29" x14ac:dyDescent="0.2">
      <c r="A426" s="12">
        <f t="shared" si="68"/>
        <v>6103</v>
      </c>
      <c r="B426" s="9" t="s">
        <v>273</v>
      </c>
      <c r="C426" s="18"/>
      <c r="D426" s="23"/>
      <c r="E426" s="18"/>
      <c r="F426" s="259">
        <f>SUM(Q300:Q349)-Q338</f>
        <v>0</v>
      </c>
      <c r="G426" s="163" t="s">
        <v>130</v>
      </c>
      <c r="H426" s="14">
        <v>0</v>
      </c>
      <c r="I426" s="240"/>
      <c r="J426" s="96"/>
      <c r="K426" s="95"/>
      <c r="L426" s="95">
        <f t="shared" si="66"/>
        <v>0</v>
      </c>
      <c r="M426" s="92">
        <f t="shared" si="67"/>
        <v>0</v>
      </c>
      <c r="N426" s="92"/>
      <c r="Q426" s="101"/>
      <c r="R426" s="101"/>
      <c r="S426" s="101"/>
      <c r="T426" s="101"/>
      <c r="U426" s="101"/>
      <c r="X426" s="503" t="s">
        <v>586</v>
      </c>
      <c r="Y426" s="526"/>
      <c r="Z426" s="586"/>
      <c r="AA426" s="527"/>
      <c r="AB426" s="527"/>
      <c r="AC426" s="242"/>
    </row>
    <row r="427" spans="1:29" x14ac:dyDescent="0.2">
      <c r="A427" s="12">
        <f t="shared" si="68"/>
        <v>6104</v>
      </c>
      <c r="B427" s="9" t="s">
        <v>287</v>
      </c>
      <c r="C427" s="18"/>
      <c r="D427" s="23"/>
      <c r="E427" s="18"/>
      <c r="F427" s="258">
        <f>Q338</f>
        <v>0</v>
      </c>
      <c r="G427" s="163" t="s">
        <v>130</v>
      </c>
      <c r="H427" s="14">
        <v>0</v>
      </c>
      <c r="I427" s="240"/>
      <c r="J427" s="96"/>
      <c r="K427" s="95"/>
      <c r="L427" s="95">
        <f t="shared" si="66"/>
        <v>0</v>
      </c>
      <c r="M427" s="92">
        <f t="shared" si="67"/>
        <v>0</v>
      </c>
      <c r="N427" s="92"/>
      <c r="Q427" s="101"/>
      <c r="R427" s="101"/>
      <c r="S427" s="101"/>
      <c r="T427" s="101"/>
      <c r="U427" s="101"/>
      <c r="X427" s="575" t="s">
        <v>587</v>
      </c>
      <c r="Y427" s="576"/>
      <c r="Z427" s="124"/>
      <c r="AA427" s="578"/>
      <c r="AB427" s="578"/>
      <c r="AC427" s="577"/>
    </row>
    <row r="428" spans="1:29" x14ac:dyDescent="0.2">
      <c r="A428" s="12">
        <f t="shared" si="68"/>
        <v>6105</v>
      </c>
      <c r="B428" s="9" t="s">
        <v>286</v>
      </c>
      <c r="C428" s="18"/>
      <c r="D428" s="23"/>
      <c r="E428" s="18"/>
      <c r="F428" s="257">
        <f>$G$20</f>
        <v>0</v>
      </c>
      <c r="G428" s="163" t="s">
        <v>130</v>
      </c>
      <c r="H428" s="14">
        <v>0</v>
      </c>
      <c r="I428" s="240"/>
      <c r="J428" s="96"/>
      <c r="K428" s="95"/>
      <c r="L428" s="95">
        <f t="shared" si="66"/>
        <v>0</v>
      </c>
      <c r="M428" s="92">
        <f t="shared" si="67"/>
        <v>0</v>
      </c>
      <c r="N428" s="92"/>
      <c r="Q428" s="101"/>
      <c r="R428" s="101"/>
      <c r="S428" s="101"/>
      <c r="T428" s="101"/>
      <c r="U428" s="101"/>
      <c r="X428" s="506" t="s">
        <v>588</v>
      </c>
      <c r="Y428" s="525"/>
      <c r="Z428" s="165"/>
      <c r="AA428" s="190"/>
      <c r="AB428" s="190"/>
      <c r="AC428" s="510"/>
    </row>
    <row r="429" spans="1:29" x14ac:dyDescent="0.2">
      <c r="A429" s="12">
        <f t="shared" si="68"/>
        <v>6106</v>
      </c>
      <c r="B429" s="9" t="s">
        <v>267</v>
      </c>
      <c r="C429" s="39" t="s">
        <v>285</v>
      </c>
      <c r="D429" s="23"/>
      <c r="E429" s="9"/>
      <c r="F429" s="199"/>
      <c r="G429" s="262"/>
      <c r="H429" s="247"/>
      <c r="I429" s="240"/>
      <c r="J429" s="96"/>
      <c r="K429" s="95"/>
      <c r="L429" s="95">
        <v>0</v>
      </c>
      <c r="M429" s="92">
        <f t="shared" si="67"/>
        <v>0</v>
      </c>
      <c r="N429" s="92"/>
      <c r="Q429" s="101"/>
      <c r="R429" s="101"/>
      <c r="S429" s="101"/>
      <c r="T429" s="101"/>
      <c r="U429" s="101"/>
      <c r="X429" s="498"/>
      <c r="Z429" s="7"/>
    </row>
    <row r="430" spans="1:29" x14ac:dyDescent="0.2">
      <c r="A430" s="12">
        <f t="shared" si="68"/>
        <v>6107</v>
      </c>
      <c r="B430" s="9" t="s">
        <v>197</v>
      </c>
      <c r="C430" s="18"/>
      <c r="D430" s="23"/>
      <c r="E430" s="18"/>
      <c r="F430" s="198">
        <v>0</v>
      </c>
      <c r="G430" s="163" t="s">
        <v>130</v>
      </c>
      <c r="H430" s="247">
        <v>0</v>
      </c>
      <c r="I430" s="240"/>
      <c r="J430" s="96"/>
      <c r="K430" s="95"/>
      <c r="L430" s="95">
        <f>F430*H430</f>
        <v>0</v>
      </c>
      <c r="M430" s="92">
        <f t="shared" si="67"/>
        <v>0</v>
      </c>
      <c r="N430" s="92"/>
      <c r="Q430" s="101"/>
      <c r="R430" s="101"/>
      <c r="S430" s="101"/>
      <c r="T430" s="101"/>
      <c r="U430" s="101"/>
      <c r="X430" s="498"/>
      <c r="Z430" s="7"/>
    </row>
    <row r="431" spans="1:29" x14ac:dyDescent="0.2">
      <c r="A431" s="12">
        <f t="shared" si="68"/>
        <v>6108</v>
      </c>
      <c r="B431" s="9" t="s">
        <v>284</v>
      </c>
      <c r="C431" s="39"/>
      <c r="D431" s="23"/>
      <c r="E431" s="18"/>
      <c r="F431" s="261">
        <f>SUM(R112:R298)</f>
        <v>0</v>
      </c>
      <c r="G431" s="163" t="s">
        <v>130</v>
      </c>
      <c r="H431" s="247">
        <v>0</v>
      </c>
      <c r="I431" s="240"/>
      <c r="J431" s="96"/>
      <c r="K431" s="95"/>
      <c r="L431" s="95">
        <f>F431*H431</f>
        <v>0</v>
      </c>
      <c r="M431" s="92">
        <f t="shared" si="67"/>
        <v>0</v>
      </c>
      <c r="N431" s="92"/>
      <c r="Q431" s="101"/>
      <c r="R431" s="101"/>
      <c r="S431" s="101"/>
      <c r="T431" s="101"/>
      <c r="U431" s="101"/>
      <c r="X431" s="587" t="s">
        <v>589</v>
      </c>
      <c r="Y431" s="574"/>
      <c r="Z431" s="588"/>
      <c r="AA431" s="562"/>
      <c r="AB431" s="562"/>
    </row>
    <row r="432" spans="1:29" x14ac:dyDescent="0.2">
      <c r="A432" s="12">
        <f t="shared" si="68"/>
        <v>6109</v>
      </c>
      <c r="B432" s="9" t="s">
        <v>283</v>
      </c>
      <c r="C432" s="18"/>
      <c r="D432" s="23"/>
      <c r="E432" s="18"/>
      <c r="F432" s="198"/>
      <c r="G432" s="163"/>
      <c r="H432" s="247"/>
      <c r="I432" s="240"/>
      <c r="J432" s="96"/>
      <c r="K432" s="95"/>
      <c r="L432" s="95">
        <v>0</v>
      </c>
      <c r="M432" s="92">
        <f t="shared" si="67"/>
        <v>0</v>
      </c>
      <c r="N432" s="92"/>
      <c r="Q432" s="101"/>
      <c r="R432" s="101"/>
      <c r="S432" s="101"/>
      <c r="T432" s="101"/>
      <c r="U432" s="101"/>
      <c r="X432" s="498"/>
      <c r="Z432" s="7"/>
    </row>
    <row r="433" spans="1:29" x14ac:dyDescent="0.2">
      <c r="A433" s="12">
        <f t="shared" si="68"/>
        <v>6110</v>
      </c>
      <c r="C433" s="18"/>
      <c r="D433" s="23"/>
      <c r="E433" s="18"/>
      <c r="F433" s="163"/>
      <c r="G433" s="161"/>
      <c r="H433" s="246"/>
      <c r="I433" s="240"/>
      <c r="J433" s="96"/>
      <c r="K433" s="95"/>
      <c r="L433" s="95">
        <v>0</v>
      </c>
      <c r="M433" s="92">
        <f t="shared" si="67"/>
        <v>0</v>
      </c>
      <c r="N433" s="92"/>
      <c r="Q433" s="101"/>
      <c r="R433" s="101"/>
      <c r="S433" s="101"/>
      <c r="T433" s="101"/>
      <c r="U433" s="101"/>
      <c r="X433" s="498"/>
      <c r="Z433" s="7"/>
    </row>
    <row r="434" spans="1:29" x14ac:dyDescent="0.2">
      <c r="C434" s="18"/>
      <c r="D434" s="23"/>
      <c r="E434" s="18"/>
      <c r="F434" s="163"/>
      <c r="G434" s="161"/>
      <c r="H434" s="246"/>
      <c r="I434" s="240"/>
      <c r="J434" s="96"/>
      <c r="K434" s="95"/>
      <c r="L434" s="95"/>
      <c r="M434" s="92"/>
      <c r="N434" s="256"/>
      <c r="Q434" s="101"/>
      <c r="R434" s="101"/>
      <c r="S434" s="101"/>
      <c r="T434" s="101"/>
      <c r="U434" s="101"/>
      <c r="X434" s="498"/>
      <c r="Z434" s="7"/>
    </row>
    <row r="435" spans="1:29" x14ac:dyDescent="0.2">
      <c r="A435" s="107"/>
      <c r="B435" s="106" t="s">
        <v>282</v>
      </c>
      <c r="C435" s="49"/>
      <c r="D435" s="82"/>
      <c r="E435" s="49"/>
      <c r="F435" s="130"/>
      <c r="G435" s="48"/>
      <c r="H435" s="105"/>
      <c r="I435" s="105" t="s">
        <v>79</v>
      </c>
      <c r="J435" s="243"/>
      <c r="K435" s="149">
        <f>SUM(K436:K442)</f>
        <v>0</v>
      </c>
      <c r="L435" s="149">
        <f>SUM(L436:L442)</f>
        <v>0</v>
      </c>
      <c r="M435" s="255">
        <f>SUM(M436:M442)</f>
        <v>0</v>
      </c>
      <c r="N435" s="255">
        <f>SUM(N436:N442)</f>
        <v>0</v>
      </c>
      <c r="O435" s="110"/>
      <c r="Q435" s="101"/>
      <c r="R435" s="101"/>
      <c r="S435" s="101"/>
      <c r="T435" s="101"/>
      <c r="U435" s="101"/>
      <c r="V435" s="187"/>
      <c r="W435" s="415"/>
      <c r="X435" s="498"/>
    </row>
    <row r="436" spans="1:29" x14ac:dyDescent="0.2">
      <c r="A436" s="12">
        <v>6200</v>
      </c>
      <c r="B436" s="9" t="s">
        <v>281</v>
      </c>
      <c r="C436" s="18"/>
      <c r="D436" s="23"/>
      <c r="E436" s="18"/>
      <c r="F436" s="260">
        <f>SUM(S112:S298)</f>
        <v>0</v>
      </c>
      <c r="G436" s="163" t="s">
        <v>280</v>
      </c>
      <c r="H436" s="247">
        <v>0</v>
      </c>
      <c r="I436" s="240"/>
      <c r="J436" s="96"/>
      <c r="K436" s="95"/>
      <c r="L436" s="95">
        <f>F436*H436</f>
        <v>0</v>
      </c>
      <c r="M436" s="92">
        <f t="shared" ref="M436:M441" si="69">K436+L436</f>
        <v>0</v>
      </c>
      <c r="N436" s="92"/>
      <c r="Q436" s="101"/>
      <c r="R436" s="101"/>
      <c r="S436" s="101"/>
      <c r="T436" s="101"/>
      <c r="U436" s="101"/>
      <c r="X436" s="506" t="s">
        <v>590</v>
      </c>
      <c r="Y436" s="525"/>
      <c r="Z436" s="510"/>
      <c r="AA436" s="190"/>
      <c r="AB436" s="190"/>
      <c r="AC436" s="510"/>
    </row>
    <row r="437" spans="1:29" x14ac:dyDescent="0.2">
      <c r="A437" s="12">
        <f>A436+1</f>
        <v>6201</v>
      </c>
      <c r="B437" s="9" t="s">
        <v>279</v>
      </c>
      <c r="C437" s="18"/>
      <c r="D437" s="23"/>
      <c r="E437" s="18"/>
      <c r="F437" s="259">
        <f>SUM(T112:T298)</f>
        <v>0</v>
      </c>
      <c r="G437" s="163" t="s">
        <v>276</v>
      </c>
      <c r="H437" s="247">
        <v>0</v>
      </c>
      <c r="I437" s="240"/>
      <c r="J437" s="96"/>
      <c r="K437" s="95">
        <f>F437*H437</f>
        <v>0</v>
      </c>
      <c r="L437" s="95"/>
      <c r="M437" s="92">
        <f t="shared" si="69"/>
        <v>0</v>
      </c>
      <c r="N437" s="92"/>
      <c r="Q437" s="101"/>
      <c r="R437" s="101"/>
      <c r="S437" s="101"/>
      <c r="T437" s="101"/>
      <c r="U437" s="101"/>
      <c r="X437" s="503" t="s">
        <v>591</v>
      </c>
      <c r="Y437" s="526"/>
      <c r="Z437" s="586"/>
      <c r="AA437" s="527"/>
      <c r="AB437" s="527"/>
      <c r="AC437" s="242"/>
    </row>
    <row r="438" spans="1:29" x14ac:dyDescent="0.2">
      <c r="A438" s="12">
        <f>A437+1</f>
        <v>6202</v>
      </c>
      <c r="B438" s="9" t="s">
        <v>278</v>
      </c>
      <c r="C438" s="18"/>
      <c r="D438" s="23"/>
      <c r="E438" s="18"/>
      <c r="F438" s="258">
        <f>SUM(S300:S350)</f>
        <v>0</v>
      </c>
      <c r="G438" s="163" t="s">
        <v>276</v>
      </c>
      <c r="H438" s="247">
        <v>0</v>
      </c>
      <c r="I438" s="240"/>
      <c r="J438" s="96"/>
      <c r="K438" s="95"/>
      <c r="L438" s="95">
        <f>F438*H438</f>
        <v>0</v>
      </c>
      <c r="M438" s="92">
        <f t="shared" si="69"/>
        <v>0</v>
      </c>
      <c r="N438" s="92"/>
      <c r="Q438" s="101"/>
      <c r="R438" s="101"/>
      <c r="S438" s="101"/>
      <c r="T438" s="101"/>
      <c r="U438" s="101"/>
      <c r="X438" s="575" t="s">
        <v>592</v>
      </c>
      <c r="Y438" s="576"/>
      <c r="Z438" s="124"/>
      <c r="AA438" s="578"/>
      <c r="AB438" s="578"/>
      <c r="AC438" s="577"/>
    </row>
    <row r="439" spans="1:29" x14ac:dyDescent="0.2">
      <c r="A439" s="12">
        <f>A438+1</f>
        <v>6203</v>
      </c>
      <c r="B439" s="9" t="s">
        <v>277</v>
      </c>
      <c r="C439" s="18"/>
      <c r="D439" s="23"/>
      <c r="E439" s="18"/>
      <c r="F439" s="257">
        <f>SUM(T300:T350)</f>
        <v>0</v>
      </c>
      <c r="G439" s="163" t="s">
        <v>276</v>
      </c>
      <c r="H439" s="247">
        <v>0</v>
      </c>
      <c r="I439" s="240"/>
      <c r="J439" s="96"/>
      <c r="K439" s="95">
        <f>F439*H439</f>
        <v>0</v>
      </c>
      <c r="L439" s="95"/>
      <c r="M439" s="92">
        <f t="shared" si="69"/>
        <v>0</v>
      </c>
      <c r="N439" s="92"/>
      <c r="Q439" s="101"/>
      <c r="R439" s="101"/>
      <c r="S439" s="101"/>
      <c r="T439" s="101"/>
      <c r="U439" s="101"/>
      <c r="X439" s="506" t="s">
        <v>593</v>
      </c>
      <c r="Y439" s="525"/>
      <c r="Z439" s="165"/>
      <c r="AA439" s="190"/>
      <c r="AB439" s="190"/>
      <c r="AC439" s="510"/>
    </row>
    <row r="440" spans="1:29" x14ac:dyDescent="0.2">
      <c r="A440" s="12">
        <f>A439+1</f>
        <v>6204</v>
      </c>
      <c r="B440" s="9" t="s">
        <v>197</v>
      </c>
      <c r="C440" s="18"/>
      <c r="D440" s="23"/>
      <c r="E440" s="18"/>
      <c r="F440" s="198">
        <v>0</v>
      </c>
      <c r="G440" s="163" t="s">
        <v>276</v>
      </c>
      <c r="H440" s="247">
        <v>0</v>
      </c>
      <c r="I440" s="240"/>
      <c r="J440" s="96"/>
      <c r="K440" s="95"/>
      <c r="L440" s="95">
        <f>F440*H440</f>
        <v>0</v>
      </c>
      <c r="M440" s="92">
        <f t="shared" si="69"/>
        <v>0</v>
      </c>
      <c r="N440" s="92"/>
      <c r="Q440" s="101"/>
      <c r="R440" s="101"/>
      <c r="S440" s="101"/>
      <c r="T440" s="101"/>
      <c r="U440" s="101"/>
      <c r="X440" s="498"/>
    </row>
    <row r="441" spans="1:29" x14ac:dyDescent="0.2">
      <c r="A441" s="12">
        <f>A440+1</f>
        <v>6205</v>
      </c>
      <c r="C441" s="18"/>
      <c r="D441" s="23"/>
      <c r="E441" s="18"/>
      <c r="F441" s="163"/>
      <c r="G441" s="163"/>
      <c r="H441" s="247"/>
      <c r="I441" s="240"/>
      <c r="J441" s="96"/>
      <c r="K441" s="95"/>
      <c r="L441" s="95"/>
      <c r="M441" s="92">
        <f t="shared" si="69"/>
        <v>0</v>
      </c>
      <c r="N441" s="92"/>
      <c r="Q441" s="101"/>
      <c r="R441" s="101"/>
      <c r="S441" s="101"/>
      <c r="T441" s="101"/>
      <c r="U441" s="101"/>
      <c r="X441" s="498"/>
    </row>
    <row r="442" spans="1:29" x14ac:dyDescent="0.2">
      <c r="C442" s="18"/>
      <c r="D442" s="23"/>
      <c r="E442" s="18"/>
      <c r="F442" s="163"/>
      <c r="G442" s="161"/>
      <c r="H442" s="246"/>
      <c r="I442" s="240"/>
      <c r="J442" s="245"/>
      <c r="K442" s="244"/>
      <c r="L442" s="244"/>
      <c r="M442" s="256"/>
      <c r="N442" s="256"/>
      <c r="Q442" s="101"/>
      <c r="R442" s="101"/>
      <c r="S442" s="101"/>
      <c r="T442" s="101"/>
      <c r="U442" s="101"/>
      <c r="X442" s="498"/>
    </row>
    <row r="443" spans="1:29" x14ac:dyDescent="0.2">
      <c r="A443" s="107"/>
      <c r="B443" s="106" t="s">
        <v>275</v>
      </c>
      <c r="C443" s="49"/>
      <c r="D443" s="82"/>
      <c r="E443" s="49"/>
      <c r="F443" s="130"/>
      <c r="G443" s="48"/>
      <c r="H443" s="105"/>
      <c r="I443" s="105" t="s">
        <v>79</v>
      </c>
      <c r="J443" s="243"/>
      <c r="K443" s="149">
        <f>SUM(K444:K449)</f>
        <v>0</v>
      </c>
      <c r="L443" s="149">
        <f>SUM(L444:L449)</f>
        <v>0</v>
      </c>
      <c r="M443" s="255">
        <f>SUM(M444:M449)</f>
        <v>0</v>
      </c>
      <c r="N443" s="255">
        <f>SUM(N444:N449)</f>
        <v>0</v>
      </c>
      <c r="O443" s="110"/>
      <c r="Q443" s="101"/>
      <c r="R443" s="101"/>
      <c r="S443" s="101"/>
      <c r="T443" s="101"/>
      <c r="U443" s="101"/>
      <c r="V443" s="187"/>
      <c r="W443" s="415"/>
      <c r="X443" s="498"/>
    </row>
    <row r="444" spans="1:29" x14ac:dyDescent="0.2">
      <c r="A444" s="12">
        <v>6300</v>
      </c>
      <c r="B444" s="9" t="s">
        <v>274</v>
      </c>
      <c r="C444" s="18"/>
      <c r="D444" s="23"/>
      <c r="E444" s="18"/>
      <c r="F444" s="163"/>
      <c r="G444" s="163"/>
      <c r="H444" s="247"/>
      <c r="I444" s="240"/>
      <c r="J444" s="96"/>
      <c r="K444" s="95"/>
      <c r="L444" s="254">
        <f>SUM(W112:W298)</f>
        <v>0</v>
      </c>
      <c r="M444" s="92">
        <f>K444+L444</f>
        <v>0</v>
      </c>
      <c r="N444" s="92"/>
      <c r="Q444" s="101"/>
      <c r="R444" s="101"/>
      <c r="S444" s="101"/>
      <c r="T444" s="101"/>
      <c r="U444" s="101"/>
      <c r="X444" s="589" t="s">
        <v>594</v>
      </c>
      <c r="Y444" s="260"/>
      <c r="Z444" s="260"/>
      <c r="AA444" s="260"/>
      <c r="AB444" s="190"/>
      <c r="AC444" s="510"/>
    </row>
    <row r="445" spans="1:29" x14ac:dyDescent="0.2">
      <c r="A445" s="12">
        <f>A444+1</f>
        <v>6301</v>
      </c>
      <c r="B445" s="9" t="s">
        <v>273</v>
      </c>
      <c r="C445" s="18"/>
      <c r="D445" s="23"/>
      <c r="E445" s="18"/>
      <c r="F445" s="163"/>
      <c r="G445" s="163"/>
      <c r="H445" s="247"/>
      <c r="I445" s="240"/>
      <c r="J445" s="96"/>
      <c r="K445" s="95"/>
      <c r="L445" s="253">
        <f>SUM(W300:W333)</f>
        <v>0</v>
      </c>
      <c r="M445" s="92">
        <f>K445+L445</f>
        <v>0</v>
      </c>
      <c r="N445" s="92"/>
      <c r="Q445" s="101"/>
      <c r="R445" s="101"/>
      <c r="S445" s="101"/>
      <c r="T445" s="101"/>
      <c r="U445" s="101"/>
      <c r="X445" s="590" t="s">
        <v>595</v>
      </c>
      <c r="Y445" s="591"/>
      <c r="Z445" s="591"/>
      <c r="AA445" s="591"/>
      <c r="AB445" s="527"/>
      <c r="AC445" s="242"/>
    </row>
    <row r="446" spans="1:29" x14ac:dyDescent="0.2">
      <c r="A446" s="12">
        <f>A445+1</f>
        <v>6302</v>
      </c>
      <c r="B446" s="9" t="s">
        <v>272</v>
      </c>
      <c r="C446" s="18"/>
      <c r="D446" s="23"/>
      <c r="E446" s="18"/>
      <c r="F446" s="198"/>
      <c r="G446" s="163"/>
      <c r="H446" s="247"/>
      <c r="I446" s="240"/>
      <c r="J446" s="96"/>
      <c r="K446" s="95"/>
      <c r="L446" s="252">
        <f>SUM(W335:W350)</f>
        <v>0</v>
      </c>
      <c r="M446" s="92">
        <f>K446+L446</f>
        <v>0</v>
      </c>
      <c r="N446" s="92"/>
      <c r="Q446" s="101"/>
      <c r="R446" s="101"/>
      <c r="S446" s="101"/>
      <c r="T446" s="101"/>
      <c r="U446" s="101"/>
      <c r="X446" s="592" t="s">
        <v>596</v>
      </c>
      <c r="Y446" s="593"/>
      <c r="Z446" s="593"/>
      <c r="AA446" s="593"/>
      <c r="AB446" s="578"/>
      <c r="AC446" s="577"/>
    </row>
    <row r="447" spans="1:29" x14ac:dyDescent="0.2">
      <c r="A447" s="12">
        <f>A446+1</f>
        <v>6303</v>
      </c>
      <c r="B447" s="9" t="s">
        <v>197</v>
      </c>
      <c r="C447" s="18"/>
      <c r="D447" s="23"/>
      <c r="E447" s="18"/>
      <c r="F447" s="198"/>
      <c r="G447" s="163"/>
      <c r="H447" s="247"/>
      <c r="I447" s="240"/>
      <c r="J447" s="96"/>
      <c r="K447" s="95"/>
      <c r="L447" s="95"/>
      <c r="M447" s="92">
        <f>K447+L447</f>
        <v>0</v>
      </c>
      <c r="N447" s="92"/>
      <c r="Q447" s="101"/>
      <c r="R447" s="101"/>
      <c r="S447" s="101"/>
      <c r="T447" s="101"/>
      <c r="U447" s="101"/>
      <c r="X447" s="594"/>
      <c r="Y447" s="276"/>
      <c r="Z447" s="276"/>
      <c r="AA447" s="276"/>
    </row>
    <row r="448" spans="1:29" x14ac:dyDescent="0.2">
      <c r="A448" s="12">
        <f>A447+1</f>
        <v>6304</v>
      </c>
      <c r="C448" s="18"/>
      <c r="D448" s="23"/>
      <c r="E448" s="18"/>
      <c r="F448" s="198"/>
      <c r="G448" s="163"/>
      <c r="H448" s="247"/>
      <c r="I448" s="240"/>
      <c r="J448" s="96"/>
      <c r="K448" s="95"/>
      <c r="L448" s="95"/>
      <c r="M448" s="92">
        <f>K448+L448</f>
        <v>0</v>
      </c>
      <c r="N448" s="92"/>
      <c r="Q448" s="101"/>
      <c r="R448" s="101"/>
      <c r="S448" s="101"/>
      <c r="T448" s="101"/>
      <c r="U448" s="101"/>
      <c r="X448" s="498"/>
    </row>
    <row r="449" spans="1:29" x14ac:dyDescent="0.2">
      <c r="C449" s="18"/>
      <c r="D449" s="23"/>
      <c r="E449" s="18"/>
      <c r="F449" s="163"/>
      <c r="G449" s="161"/>
      <c r="H449" s="246"/>
      <c r="I449" s="240"/>
      <c r="J449" s="240"/>
      <c r="K449" s="223"/>
      <c r="L449" s="223"/>
      <c r="M449" s="223"/>
      <c r="N449" s="223"/>
      <c r="Q449" s="101"/>
      <c r="R449" s="101"/>
      <c r="S449" s="101"/>
      <c r="T449" s="101"/>
      <c r="U449" s="101"/>
      <c r="X449" s="498"/>
    </row>
    <row r="450" spans="1:29" x14ac:dyDescent="0.2">
      <c r="A450" s="107"/>
      <c r="B450" s="106" t="s">
        <v>271</v>
      </c>
      <c r="C450" s="49"/>
      <c r="D450" s="82"/>
      <c r="E450" s="49"/>
      <c r="F450" s="130"/>
      <c r="G450" s="48"/>
      <c r="H450" s="105"/>
      <c r="I450" s="105" t="s">
        <v>79</v>
      </c>
      <c r="J450" s="243"/>
      <c r="K450" s="149">
        <f>SUM(K451:K467)</f>
        <v>0</v>
      </c>
      <c r="L450" s="149">
        <f>SUM(L451:L467)</f>
        <v>0</v>
      </c>
      <c r="M450" s="149">
        <f>SUM(M451:M467)</f>
        <v>0</v>
      </c>
      <c r="N450" s="222">
        <f>SUM(N451:N468)</f>
        <v>0</v>
      </c>
      <c r="Q450" s="101"/>
      <c r="R450" s="101"/>
      <c r="S450" s="101"/>
      <c r="T450" s="101"/>
      <c r="U450" s="101"/>
      <c r="V450" s="187"/>
      <c r="W450" s="415"/>
      <c r="X450" s="498"/>
    </row>
    <row r="451" spans="1:29" x14ac:dyDescent="0.2">
      <c r="A451" s="12">
        <v>6400</v>
      </c>
      <c r="B451" s="9" t="s">
        <v>72</v>
      </c>
      <c r="C451" s="18"/>
      <c r="D451" s="251" t="s">
        <v>257</v>
      </c>
      <c r="E451" s="18"/>
      <c r="F451" s="197">
        <f>$G$19+2</f>
        <v>2</v>
      </c>
      <c r="G451" s="163" t="s">
        <v>198</v>
      </c>
      <c r="H451" s="247">
        <v>0</v>
      </c>
      <c r="I451" s="9"/>
      <c r="J451" s="96"/>
      <c r="K451" s="95"/>
      <c r="L451" s="95">
        <f t="shared" ref="L451:L466" si="70">F451*H451</f>
        <v>0</v>
      </c>
      <c r="M451" s="92">
        <f t="shared" ref="M451:M466" si="71">K451+L451</f>
        <v>0</v>
      </c>
      <c r="N451" s="92"/>
      <c r="Q451" s="101"/>
      <c r="R451" s="101"/>
      <c r="S451" s="101"/>
      <c r="T451" s="101"/>
      <c r="U451" s="101"/>
      <c r="X451" s="506" t="s">
        <v>597</v>
      </c>
      <c r="Y451" s="525"/>
      <c r="Z451" s="510"/>
      <c r="AA451" s="190"/>
      <c r="AB451" s="190"/>
      <c r="AC451" s="510"/>
    </row>
    <row r="452" spans="1:29" x14ac:dyDescent="0.2">
      <c r="A452" s="12">
        <f t="shared" ref="A452:A466" si="72">A451+1</f>
        <v>6401</v>
      </c>
      <c r="B452" s="9" t="s">
        <v>58</v>
      </c>
      <c r="C452" s="18"/>
      <c r="D452" s="23" t="s">
        <v>257</v>
      </c>
      <c r="E452" s="18"/>
      <c r="F452" s="197">
        <f>$G$19+2</f>
        <v>2</v>
      </c>
      <c r="G452" s="163" t="s">
        <v>198</v>
      </c>
      <c r="H452" s="247">
        <v>0</v>
      </c>
      <c r="I452" s="9"/>
      <c r="J452" s="96"/>
      <c r="K452" s="95"/>
      <c r="L452" s="95">
        <f t="shared" si="70"/>
        <v>0</v>
      </c>
      <c r="M452" s="92">
        <f t="shared" si="71"/>
        <v>0</v>
      </c>
      <c r="N452" s="92"/>
      <c r="Q452" s="101"/>
      <c r="R452" s="101"/>
      <c r="S452" s="101"/>
      <c r="T452" s="101"/>
      <c r="U452" s="101"/>
      <c r="X452" s="595" t="s">
        <v>598</v>
      </c>
    </row>
    <row r="453" spans="1:29" x14ac:dyDescent="0.2">
      <c r="A453" s="12">
        <f t="shared" si="72"/>
        <v>6402</v>
      </c>
      <c r="B453" s="9" t="s">
        <v>270</v>
      </c>
      <c r="C453" s="18"/>
      <c r="D453" s="23" t="s">
        <v>257</v>
      </c>
      <c r="E453" s="18"/>
      <c r="F453" s="197">
        <f>$G$19+4</f>
        <v>4</v>
      </c>
      <c r="G453" s="163" t="s">
        <v>198</v>
      </c>
      <c r="H453" s="247">
        <v>0</v>
      </c>
      <c r="I453" s="9"/>
      <c r="J453" s="96"/>
      <c r="K453" s="95"/>
      <c r="L453" s="95">
        <f t="shared" si="70"/>
        <v>0</v>
      </c>
      <c r="M453" s="92">
        <f t="shared" si="71"/>
        <v>0</v>
      </c>
      <c r="N453" s="92"/>
      <c r="Q453" s="101"/>
      <c r="R453" s="101"/>
      <c r="S453" s="101"/>
      <c r="T453" s="101"/>
      <c r="U453" s="101"/>
      <c r="X453" s="498"/>
    </row>
    <row r="454" spans="1:29" x14ac:dyDescent="0.2">
      <c r="A454" s="12">
        <f t="shared" si="72"/>
        <v>6403</v>
      </c>
      <c r="B454" s="9" t="s">
        <v>269</v>
      </c>
      <c r="C454" s="18"/>
      <c r="D454" s="23" t="s">
        <v>257</v>
      </c>
      <c r="E454" s="18"/>
      <c r="F454" s="197">
        <f>$G$19+1</f>
        <v>1</v>
      </c>
      <c r="G454" s="163" t="s">
        <v>198</v>
      </c>
      <c r="H454" s="247">
        <v>0</v>
      </c>
      <c r="I454" s="9"/>
      <c r="J454" s="96"/>
      <c r="K454" s="95"/>
      <c r="L454" s="95">
        <f t="shared" si="70"/>
        <v>0</v>
      </c>
      <c r="M454" s="92">
        <f t="shared" si="71"/>
        <v>0</v>
      </c>
      <c r="N454" s="92"/>
      <c r="Q454" s="101"/>
      <c r="R454" s="101"/>
      <c r="S454" s="101"/>
      <c r="T454" s="101"/>
      <c r="U454" s="101"/>
      <c r="X454" s="575" t="s">
        <v>599</v>
      </c>
      <c r="Y454" s="576"/>
    </row>
    <row r="455" spans="1:29" x14ac:dyDescent="0.2">
      <c r="A455" s="12">
        <f t="shared" si="72"/>
        <v>6404</v>
      </c>
      <c r="B455" s="9" t="s">
        <v>268</v>
      </c>
      <c r="C455" s="18"/>
      <c r="D455" s="23" t="s">
        <v>259</v>
      </c>
      <c r="E455" s="18"/>
      <c r="F455" s="197">
        <f>$G$19+1</f>
        <v>1</v>
      </c>
      <c r="G455" s="163" t="s">
        <v>198</v>
      </c>
      <c r="H455" s="247">
        <v>0</v>
      </c>
      <c r="I455" s="9"/>
      <c r="J455" s="96"/>
      <c r="K455" s="95"/>
      <c r="L455" s="95">
        <f t="shared" si="70"/>
        <v>0</v>
      </c>
      <c r="M455" s="92">
        <f t="shared" si="71"/>
        <v>0</v>
      </c>
      <c r="N455" s="92"/>
      <c r="Q455" s="101"/>
      <c r="R455" s="101"/>
      <c r="S455" s="101"/>
      <c r="T455" s="101"/>
      <c r="U455" s="101"/>
      <c r="X455" s="498"/>
    </row>
    <row r="456" spans="1:29" x14ac:dyDescent="0.2">
      <c r="A456" s="12">
        <f t="shared" si="72"/>
        <v>6405</v>
      </c>
      <c r="B456" s="9" t="s">
        <v>267</v>
      </c>
      <c r="C456" s="18"/>
      <c r="D456" s="23" t="s">
        <v>259</v>
      </c>
      <c r="E456" s="18"/>
      <c r="F456" s="197">
        <f>$G$19+0.4</f>
        <v>0.4</v>
      </c>
      <c r="G456" s="163" t="s">
        <v>198</v>
      </c>
      <c r="H456" s="247">
        <v>0</v>
      </c>
      <c r="I456" s="9"/>
      <c r="J456" s="96"/>
      <c r="K456" s="95"/>
      <c r="L456" s="95">
        <f t="shared" si="70"/>
        <v>0</v>
      </c>
      <c r="M456" s="92">
        <f t="shared" si="71"/>
        <v>0</v>
      </c>
      <c r="N456" s="92"/>
      <c r="Q456" s="101"/>
      <c r="R456" s="101"/>
      <c r="S456" s="101"/>
      <c r="T456" s="101"/>
      <c r="U456" s="101"/>
      <c r="X456" s="498"/>
    </row>
    <row r="457" spans="1:29" x14ac:dyDescent="0.2">
      <c r="A457" s="12">
        <f t="shared" si="72"/>
        <v>6406</v>
      </c>
      <c r="B457" s="9" t="s">
        <v>266</v>
      </c>
      <c r="C457" s="18"/>
      <c r="D457" s="23" t="s">
        <v>259</v>
      </c>
      <c r="E457" s="18"/>
      <c r="F457" s="197">
        <f>$G$19+0.2</f>
        <v>0.2</v>
      </c>
      <c r="G457" s="163" t="s">
        <v>198</v>
      </c>
      <c r="H457" s="247">
        <v>0</v>
      </c>
      <c r="I457" s="9"/>
      <c r="J457" s="96"/>
      <c r="K457" s="95"/>
      <c r="L457" s="95">
        <f t="shared" si="70"/>
        <v>0</v>
      </c>
      <c r="M457" s="92">
        <f t="shared" si="71"/>
        <v>0</v>
      </c>
      <c r="N457" s="92"/>
      <c r="Q457" s="101"/>
      <c r="R457" s="101"/>
      <c r="S457" s="101"/>
      <c r="T457" s="101"/>
      <c r="U457" s="101"/>
      <c r="X457" s="498"/>
    </row>
    <row r="458" spans="1:29" x14ac:dyDescent="0.2">
      <c r="A458" s="12">
        <f t="shared" si="72"/>
        <v>6407</v>
      </c>
      <c r="B458" s="9" t="s">
        <v>265</v>
      </c>
      <c r="C458" s="18"/>
      <c r="D458" s="23" t="s">
        <v>259</v>
      </c>
      <c r="E458" s="18"/>
      <c r="F458" s="197">
        <f>$G$19+0.2</f>
        <v>0.2</v>
      </c>
      <c r="G458" s="163" t="s">
        <v>198</v>
      </c>
      <c r="H458" s="247">
        <v>0</v>
      </c>
      <c r="I458" s="9"/>
      <c r="J458" s="96"/>
      <c r="K458" s="95"/>
      <c r="L458" s="95">
        <f t="shared" si="70"/>
        <v>0</v>
      </c>
      <c r="M458" s="92">
        <f t="shared" si="71"/>
        <v>0</v>
      </c>
      <c r="N458" s="92"/>
      <c r="Q458" s="101"/>
      <c r="R458" s="101"/>
      <c r="S458" s="101"/>
      <c r="T458" s="101"/>
      <c r="U458" s="101"/>
      <c r="X458" s="498"/>
    </row>
    <row r="459" spans="1:29" x14ac:dyDescent="0.2">
      <c r="A459" s="12">
        <f t="shared" si="72"/>
        <v>6408</v>
      </c>
      <c r="B459" s="9" t="s">
        <v>264</v>
      </c>
      <c r="C459" s="18"/>
      <c r="D459" s="23" t="s">
        <v>259</v>
      </c>
      <c r="E459" s="18"/>
      <c r="F459" s="197">
        <f>$G$19+0.2</f>
        <v>0.2</v>
      </c>
      <c r="G459" s="163" t="s">
        <v>198</v>
      </c>
      <c r="H459" s="247">
        <v>0</v>
      </c>
      <c r="I459" s="9"/>
      <c r="J459" s="96"/>
      <c r="K459" s="95"/>
      <c r="L459" s="95">
        <f t="shared" si="70"/>
        <v>0</v>
      </c>
      <c r="M459" s="92">
        <f t="shared" si="71"/>
        <v>0</v>
      </c>
      <c r="N459" s="92"/>
      <c r="Q459" s="101"/>
      <c r="R459" s="101"/>
      <c r="S459" s="101"/>
      <c r="T459" s="101"/>
      <c r="U459" s="101"/>
      <c r="X459" s="498"/>
    </row>
    <row r="460" spans="1:29" x14ac:dyDescent="0.2">
      <c r="A460" s="12">
        <f t="shared" si="72"/>
        <v>6409</v>
      </c>
      <c r="B460" s="9" t="s">
        <v>263</v>
      </c>
      <c r="C460" s="18"/>
      <c r="D460" s="23" t="s">
        <v>257</v>
      </c>
      <c r="E460" s="18"/>
      <c r="F460" s="197">
        <f>$G$19+0.2</f>
        <v>0.2</v>
      </c>
      <c r="G460" s="163" t="s">
        <v>198</v>
      </c>
      <c r="H460" s="247">
        <v>0</v>
      </c>
      <c r="I460" s="9"/>
      <c r="J460" s="96"/>
      <c r="K460" s="95"/>
      <c r="L460" s="95">
        <f t="shared" si="70"/>
        <v>0</v>
      </c>
      <c r="M460" s="92">
        <f t="shared" si="71"/>
        <v>0</v>
      </c>
      <c r="N460" s="92"/>
      <c r="Q460" s="101"/>
      <c r="R460" s="101"/>
      <c r="S460" s="101"/>
      <c r="T460" s="101"/>
      <c r="U460" s="101"/>
      <c r="X460" s="498"/>
    </row>
    <row r="461" spans="1:29" x14ac:dyDescent="0.2">
      <c r="A461" s="12">
        <f t="shared" si="72"/>
        <v>6410</v>
      </c>
      <c r="B461" s="9" t="s">
        <v>262</v>
      </c>
      <c r="C461" s="18"/>
      <c r="D461" s="23" t="s">
        <v>259</v>
      </c>
      <c r="E461" s="18"/>
      <c r="F461" s="197">
        <f>$G$19+4</f>
        <v>4</v>
      </c>
      <c r="G461" s="163" t="s">
        <v>198</v>
      </c>
      <c r="H461" s="247">
        <v>0</v>
      </c>
      <c r="I461" s="9"/>
      <c r="J461" s="96"/>
      <c r="K461" s="95"/>
      <c r="L461" s="95">
        <f t="shared" si="70"/>
        <v>0</v>
      </c>
      <c r="M461" s="92">
        <f t="shared" si="71"/>
        <v>0</v>
      </c>
      <c r="N461" s="92"/>
      <c r="Q461" s="101"/>
      <c r="R461" s="101"/>
      <c r="S461" s="101"/>
      <c r="T461" s="101"/>
      <c r="U461" s="101"/>
      <c r="X461" s="498"/>
    </row>
    <row r="462" spans="1:29" x14ac:dyDescent="0.2">
      <c r="A462" s="12">
        <f t="shared" si="72"/>
        <v>6411</v>
      </c>
      <c r="B462" s="9" t="s">
        <v>261</v>
      </c>
      <c r="C462" s="18"/>
      <c r="D462" s="23" t="s">
        <v>257</v>
      </c>
      <c r="E462" s="23"/>
      <c r="F462" s="197">
        <f>$G$19+4</f>
        <v>4</v>
      </c>
      <c r="G462" s="163" t="s">
        <v>198</v>
      </c>
      <c r="H462" s="247">
        <v>0</v>
      </c>
      <c r="I462" s="9"/>
      <c r="J462" s="96"/>
      <c r="K462" s="95"/>
      <c r="L462" s="95">
        <f t="shared" si="70"/>
        <v>0</v>
      </c>
      <c r="M462" s="92">
        <f t="shared" si="71"/>
        <v>0</v>
      </c>
      <c r="N462" s="92"/>
      <c r="Q462" s="101"/>
      <c r="R462" s="101"/>
      <c r="S462" s="101"/>
      <c r="T462" s="101"/>
      <c r="U462" s="101"/>
      <c r="X462" s="498"/>
    </row>
    <row r="463" spans="1:29" x14ac:dyDescent="0.2">
      <c r="A463" s="12">
        <f t="shared" si="72"/>
        <v>6412</v>
      </c>
      <c r="B463" s="9" t="s">
        <v>260</v>
      </c>
      <c r="C463" s="18"/>
      <c r="D463" s="23" t="s">
        <v>259</v>
      </c>
      <c r="E463" s="18"/>
      <c r="F463" s="197">
        <f>$G$19+1</f>
        <v>1</v>
      </c>
      <c r="G463" s="163" t="s">
        <v>198</v>
      </c>
      <c r="H463" s="247">
        <v>0</v>
      </c>
      <c r="I463" s="9"/>
      <c r="J463" s="96"/>
      <c r="K463" s="95"/>
      <c r="L463" s="95">
        <f t="shared" si="70"/>
        <v>0</v>
      </c>
      <c r="M463" s="92">
        <f t="shared" si="71"/>
        <v>0</v>
      </c>
      <c r="N463" s="92"/>
      <c r="Q463" s="101"/>
      <c r="R463" s="101"/>
      <c r="S463" s="101"/>
      <c r="T463" s="101"/>
      <c r="U463" s="101"/>
      <c r="X463" s="498"/>
    </row>
    <row r="464" spans="1:29" x14ac:dyDescent="0.2">
      <c r="A464" s="12">
        <f t="shared" si="72"/>
        <v>6413</v>
      </c>
      <c r="B464" s="9" t="s">
        <v>258</v>
      </c>
      <c r="C464" s="18"/>
      <c r="D464" s="23" t="s">
        <v>257</v>
      </c>
      <c r="E464" s="18"/>
      <c r="F464" s="197">
        <f>$G$19+2</f>
        <v>2</v>
      </c>
      <c r="G464" s="163" t="s">
        <v>198</v>
      </c>
      <c r="H464" s="247">
        <v>0</v>
      </c>
      <c r="I464" s="9"/>
      <c r="J464" s="96"/>
      <c r="K464" s="95"/>
      <c r="L464" s="95">
        <f t="shared" si="70"/>
        <v>0</v>
      </c>
      <c r="M464" s="92">
        <f t="shared" si="71"/>
        <v>0</v>
      </c>
      <c r="N464" s="92"/>
      <c r="Q464" s="101"/>
      <c r="R464" s="101"/>
      <c r="S464" s="101"/>
      <c r="T464" s="101"/>
      <c r="U464" s="101"/>
      <c r="X464" s="498"/>
    </row>
    <row r="465" spans="1:29" x14ac:dyDescent="0.2">
      <c r="A465" s="12">
        <f t="shared" si="72"/>
        <v>6414</v>
      </c>
      <c r="C465" s="9"/>
      <c r="D465" s="23"/>
      <c r="E465" s="97"/>
      <c r="F465" s="8"/>
      <c r="G465" s="163" t="s">
        <v>198</v>
      </c>
      <c r="H465" s="247">
        <v>0</v>
      </c>
      <c r="I465" s="9"/>
      <c r="J465" s="96"/>
      <c r="K465" s="95"/>
      <c r="L465" s="95">
        <f t="shared" si="70"/>
        <v>0</v>
      </c>
      <c r="M465" s="92">
        <f t="shared" si="71"/>
        <v>0</v>
      </c>
      <c r="N465" s="92"/>
      <c r="Q465" s="101"/>
      <c r="R465" s="101"/>
      <c r="S465" s="101"/>
      <c r="T465" s="101"/>
      <c r="U465" s="101"/>
      <c r="X465" s="498"/>
    </row>
    <row r="466" spans="1:29" x14ac:dyDescent="0.2">
      <c r="A466" s="12">
        <f t="shared" si="72"/>
        <v>6415</v>
      </c>
      <c r="B466" s="9" t="s">
        <v>256</v>
      </c>
      <c r="C466" s="18"/>
      <c r="D466" s="23"/>
      <c r="E466" s="18"/>
      <c r="F466" s="250">
        <f>SUM(F451:F465)</f>
        <v>22.199999999999996</v>
      </c>
      <c r="G466" s="163" t="s">
        <v>198</v>
      </c>
      <c r="H466" s="247">
        <v>0</v>
      </c>
      <c r="I466" s="9"/>
      <c r="J466" s="96"/>
      <c r="K466" s="95"/>
      <c r="L466" s="95">
        <f t="shared" si="70"/>
        <v>0</v>
      </c>
      <c r="M466" s="92">
        <f t="shared" si="71"/>
        <v>0</v>
      </c>
      <c r="N466" s="92"/>
      <c r="Q466" s="101"/>
      <c r="R466" s="101"/>
      <c r="S466" s="101"/>
      <c r="T466" s="101"/>
      <c r="U466" s="101"/>
      <c r="X466" s="641" t="s">
        <v>600</v>
      </c>
      <c r="Y466" s="638"/>
      <c r="Z466" s="638"/>
      <c r="AA466" s="638"/>
      <c r="AB466" s="638"/>
      <c r="AC466" s="638"/>
    </row>
    <row r="467" spans="1:29" x14ac:dyDescent="0.2">
      <c r="C467" s="18"/>
      <c r="D467" s="23"/>
      <c r="E467" s="18"/>
      <c r="F467" s="163"/>
      <c r="G467" s="161"/>
      <c r="H467" s="246"/>
      <c r="I467" s="240"/>
      <c r="J467" s="240"/>
      <c r="K467" s="249"/>
      <c r="L467" s="249"/>
      <c r="M467" s="249"/>
      <c r="N467" s="95"/>
      <c r="Q467" s="101"/>
      <c r="R467" s="101"/>
      <c r="S467" s="101"/>
      <c r="T467" s="101"/>
      <c r="U467" s="101"/>
      <c r="X467" s="639"/>
      <c r="Y467" s="638"/>
      <c r="Z467" s="638"/>
      <c r="AA467" s="638"/>
      <c r="AB467" s="638"/>
      <c r="AC467" s="638"/>
    </row>
    <row r="468" spans="1:29" x14ac:dyDescent="0.2">
      <c r="C468" s="18"/>
      <c r="D468" s="23"/>
      <c r="E468" s="18"/>
      <c r="F468" s="163"/>
      <c r="G468" s="161"/>
      <c r="H468" s="246"/>
      <c r="I468" s="240"/>
      <c r="J468" s="240"/>
      <c r="K468" s="223"/>
      <c r="L468" s="223"/>
      <c r="M468" s="223"/>
      <c r="N468" s="223"/>
      <c r="Q468" s="101"/>
      <c r="R468" s="101"/>
      <c r="S468" s="101"/>
      <c r="T468" s="101"/>
      <c r="U468" s="101"/>
      <c r="X468" s="580"/>
      <c r="Y468" s="579"/>
      <c r="Z468" s="579"/>
      <c r="AA468" s="579"/>
      <c r="AB468" s="579"/>
      <c r="AC468" s="579"/>
    </row>
    <row r="469" spans="1:29" x14ac:dyDescent="0.2">
      <c r="A469" s="12" t="s">
        <v>255</v>
      </c>
      <c r="B469" s="106" t="s">
        <v>254</v>
      </c>
      <c r="C469" s="49"/>
      <c r="D469" s="82"/>
      <c r="E469" s="49"/>
      <c r="F469" s="130"/>
      <c r="G469" s="48"/>
      <c r="H469" s="105"/>
      <c r="I469" s="105" t="s">
        <v>79</v>
      </c>
      <c r="J469" s="243"/>
      <c r="K469" s="149">
        <f>SUM(K470:K477)</f>
        <v>0</v>
      </c>
      <c r="L469" s="149">
        <f>SUM(L470:L477)</f>
        <v>0</v>
      </c>
      <c r="M469" s="149">
        <f>SUM(M470:M477)</f>
        <v>0</v>
      </c>
      <c r="N469" s="222">
        <f>SUM(N470:N477)</f>
        <v>0</v>
      </c>
      <c r="Q469" s="101"/>
      <c r="R469" s="101"/>
      <c r="S469" s="101"/>
      <c r="T469" s="101"/>
      <c r="U469" s="101"/>
      <c r="V469" s="187"/>
      <c r="W469" s="415"/>
      <c r="X469" s="498"/>
    </row>
    <row r="470" spans="1:29" x14ac:dyDescent="0.2">
      <c r="A470" s="12">
        <v>6500</v>
      </c>
      <c r="B470" s="9" t="s">
        <v>253</v>
      </c>
      <c r="C470" s="2"/>
      <c r="D470" s="156"/>
      <c r="E470" s="2"/>
      <c r="F470" s="163" t="s">
        <v>252</v>
      </c>
      <c r="G470" s="161">
        <v>0</v>
      </c>
      <c r="H470" s="247">
        <v>0.55000000000000004</v>
      </c>
      <c r="I470" s="248"/>
      <c r="J470" s="96"/>
      <c r="K470" s="95"/>
      <c r="L470" s="95">
        <f>G470*H470</f>
        <v>0</v>
      </c>
      <c r="M470" s="92">
        <f t="shared" ref="M470:M476" si="73">K470+L470</f>
        <v>0</v>
      </c>
      <c r="N470" s="92"/>
      <c r="Q470" s="101"/>
      <c r="R470" s="101"/>
      <c r="S470" s="101"/>
      <c r="T470" s="101"/>
      <c r="U470" s="101"/>
      <c r="V470" s="187"/>
      <c r="W470" s="415"/>
      <c r="X470" s="498"/>
    </row>
    <row r="471" spans="1:29" x14ac:dyDescent="0.2">
      <c r="A471" s="12">
        <f t="shared" ref="A471:A476" si="74">A470+1</f>
        <v>6501</v>
      </c>
      <c r="B471" s="9" t="s">
        <v>251</v>
      </c>
      <c r="C471" s="2"/>
      <c r="D471" s="156"/>
      <c r="E471" s="2"/>
      <c r="F471" s="163"/>
      <c r="G471" s="161"/>
      <c r="H471" s="246"/>
      <c r="I471" s="240"/>
      <c r="J471" s="96"/>
      <c r="K471" s="95"/>
      <c r="L471" s="95"/>
      <c r="M471" s="92">
        <f t="shared" si="73"/>
        <v>0</v>
      </c>
      <c r="N471" s="92"/>
      <c r="Q471" s="101"/>
      <c r="R471" s="101"/>
      <c r="S471" s="101"/>
      <c r="T471" s="101"/>
      <c r="U471" s="101"/>
      <c r="X471" s="498"/>
    </row>
    <row r="472" spans="1:29" x14ac:dyDescent="0.2">
      <c r="A472" s="12">
        <f t="shared" si="74"/>
        <v>6502</v>
      </c>
      <c r="B472" s="9" t="s">
        <v>250</v>
      </c>
      <c r="C472" s="2"/>
      <c r="D472" s="156"/>
      <c r="E472" s="2"/>
      <c r="F472" s="163">
        <f>$G$20</f>
        <v>0</v>
      </c>
      <c r="G472" s="163" t="s">
        <v>130</v>
      </c>
      <c r="H472" s="247">
        <v>0</v>
      </c>
      <c r="I472" s="240"/>
      <c r="J472" s="96"/>
      <c r="K472" s="95"/>
      <c r="L472" s="95">
        <f>F472*H472</f>
        <v>0</v>
      </c>
      <c r="M472" s="92">
        <f t="shared" si="73"/>
        <v>0</v>
      </c>
      <c r="N472" s="92"/>
      <c r="Q472" s="101"/>
      <c r="R472" s="101"/>
      <c r="S472" s="101"/>
      <c r="T472" s="101"/>
      <c r="U472" s="101"/>
      <c r="X472" s="498"/>
    </row>
    <row r="473" spans="1:29" x14ac:dyDescent="0.2">
      <c r="A473" s="12">
        <f t="shared" si="74"/>
        <v>6503</v>
      </c>
      <c r="B473" s="9" t="s">
        <v>249</v>
      </c>
      <c r="C473" s="2"/>
      <c r="D473" s="156"/>
      <c r="E473" s="2"/>
      <c r="F473" s="163">
        <v>0</v>
      </c>
      <c r="G473" s="163" t="s">
        <v>98</v>
      </c>
      <c r="H473" s="247">
        <v>0</v>
      </c>
      <c r="I473" s="240"/>
      <c r="J473" s="96"/>
      <c r="K473" s="95">
        <f>F473*H473</f>
        <v>0</v>
      </c>
      <c r="L473" s="95"/>
      <c r="M473" s="92">
        <f t="shared" si="73"/>
        <v>0</v>
      </c>
      <c r="N473" s="92"/>
      <c r="Q473" s="101"/>
      <c r="R473" s="101"/>
      <c r="S473" s="101"/>
      <c r="T473" s="101"/>
      <c r="U473" s="101"/>
      <c r="X473" s="498"/>
    </row>
    <row r="474" spans="1:29" x14ac:dyDescent="0.2">
      <c r="A474" s="12">
        <f t="shared" si="74"/>
        <v>6504</v>
      </c>
      <c r="B474" s="9" t="s">
        <v>248</v>
      </c>
      <c r="C474" s="2"/>
      <c r="D474" s="156"/>
      <c r="E474" s="2"/>
      <c r="F474" s="163"/>
      <c r="G474" s="161"/>
      <c r="H474" s="246"/>
      <c r="I474" s="240"/>
      <c r="J474" s="96"/>
      <c r="K474" s="95"/>
      <c r="L474" s="95"/>
      <c r="M474" s="92">
        <f t="shared" si="73"/>
        <v>0</v>
      </c>
      <c r="N474" s="92"/>
      <c r="Q474" s="101"/>
      <c r="R474" s="101"/>
      <c r="S474" s="101"/>
      <c r="T474" s="101"/>
      <c r="U474" s="101"/>
      <c r="X474" s="498"/>
    </row>
    <row r="475" spans="1:29" x14ac:dyDescent="0.2">
      <c r="A475" s="12">
        <f t="shared" si="74"/>
        <v>6505</v>
      </c>
      <c r="B475" s="9" t="s">
        <v>247</v>
      </c>
      <c r="C475" s="2"/>
      <c r="D475" s="156"/>
      <c r="E475" s="2"/>
      <c r="F475" s="163"/>
      <c r="G475" s="161"/>
      <c r="H475" s="246"/>
      <c r="I475" s="240"/>
      <c r="J475" s="96"/>
      <c r="K475" s="95"/>
      <c r="L475" s="95"/>
      <c r="M475" s="92">
        <f t="shared" si="73"/>
        <v>0</v>
      </c>
      <c r="N475" s="92"/>
      <c r="Q475" s="101"/>
      <c r="R475" s="101"/>
      <c r="S475" s="101"/>
      <c r="T475" s="101"/>
      <c r="U475" s="101"/>
      <c r="X475" s="498"/>
    </row>
    <row r="476" spans="1:29" x14ac:dyDescent="0.2">
      <c r="A476" s="12">
        <f t="shared" si="74"/>
        <v>6506</v>
      </c>
      <c r="C476" s="2"/>
      <c r="D476" s="156"/>
      <c r="E476" s="2"/>
      <c r="F476" s="163"/>
      <c r="G476" s="161"/>
      <c r="H476" s="246"/>
      <c r="I476" s="240"/>
      <c r="J476" s="96"/>
      <c r="K476" s="95"/>
      <c r="L476" s="95"/>
      <c r="M476" s="92">
        <f t="shared" si="73"/>
        <v>0</v>
      </c>
      <c r="N476" s="92"/>
      <c r="Q476" s="101"/>
      <c r="R476" s="101"/>
      <c r="S476" s="101"/>
      <c r="T476" s="101"/>
      <c r="U476" s="101"/>
      <c r="X476" s="498"/>
    </row>
    <row r="477" spans="1:29" x14ac:dyDescent="0.2">
      <c r="C477" s="2"/>
      <c r="D477" s="156"/>
      <c r="E477" s="2"/>
      <c r="F477" s="163"/>
      <c r="G477" s="161"/>
      <c r="H477" s="246"/>
      <c r="I477" s="240"/>
      <c r="J477" s="245"/>
      <c r="K477" s="244"/>
      <c r="L477" s="244"/>
      <c r="M477" s="92"/>
      <c r="N477" s="92"/>
      <c r="Q477" s="101"/>
      <c r="R477" s="101"/>
      <c r="S477" s="101"/>
      <c r="T477" s="101"/>
      <c r="U477" s="101"/>
      <c r="X477" s="498"/>
    </row>
    <row r="478" spans="1:29" x14ac:dyDescent="0.2">
      <c r="B478" s="106" t="s">
        <v>246</v>
      </c>
      <c r="C478" s="49"/>
      <c r="D478" s="82"/>
      <c r="E478" s="49"/>
      <c r="F478" s="130"/>
      <c r="G478" s="48"/>
      <c r="H478" s="105"/>
      <c r="I478" s="105" t="s">
        <v>79</v>
      </c>
      <c r="J478" s="243"/>
      <c r="K478" s="149">
        <f>SUM(K479:K486)</f>
        <v>0</v>
      </c>
      <c r="L478" s="149">
        <f>SUM(L479:L486)</f>
        <v>0</v>
      </c>
      <c r="M478" s="149">
        <f>SUM(M479:M486)</f>
        <v>0</v>
      </c>
      <c r="N478" s="222">
        <f>SUM(N479:N486)</f>
        <v>0</v>
      </c>
      <c r="Q478" s="101"/>
      <c r="R478" s="101"/>
      <c r="S478" s="101"/>
      <c r="T478" s="101"/>
      <c r="U478" s="101"/>
      <c r="V478" s="187"/>
      <c r="W478" s="415"/>
      <c r="X478" s="498"/>
    </row>
    <row r="479" spans="1:29" x14ac:dyDescent="0.2">
      <c r="A479" s="12">
        <v>6600</v>
      </c>
      <c r="B479" s="9" t="s">
        <v>245</v>
      </c>
      <c r="C479" s="18"/>
      <c r="D479" s="23"/>
      <c r="E479" s="9"/>
      <c r="F479" s="194">
        <f>$G$19</f>
        <v>0</v>
      </c>
      <c r="G479" s="163" t="s">
        <v>198</v>
      </c>
      <c r="H479" s="241">
        <v>0</v>
      </c>
      <c r="I479" s="240"/>
      <c r="J479" s="96"/>
      <c r="K479" s="95"/>
      <c r="L479" s="95">
        <f t="shared" ref="L479:L484" si="75">F479*H479</f>
        <v>0</v>
      </c>
      <c r="M479" s="92">
        <f t="shared" ref="M479:M485" si="76">K479+L479</f>
        <v>0</v>
      </c>
      <c r="N479" s="92"/>
      <c r="Q479" s="101"/>
      <c r="R479" s="101"/>
      <c r="S479" s="101"/>
      <c r="T479" s="101"/>
      <c r="U479" s="101"/>
      <c r="X479" s="506" t="s">
        <v>597</v>
      </c>
      <c r="Y479" s="525"/>
      <c r="Z479" s="510"/>
      <c r="AA479" s="190"/>
      <c r="AB479" s="190"/>
      <c r="AC479" s="510"/>
    </row>
    <row r="480" spans="1:29" x14ac:dyDescent="0.2">
      <c r="A480" s="12">
        <f t="shared" ref="A480:A485" si="77">A479+1</f>
        <v>6601</v>
      </c>
      <c r="B480" s="9" t="s">
        <v>244</v>
      </c>
      <c r="C480" s="18"/>
      <c r="D480" s="23"/>
      <c r="E480" s="9"/>
      <c r="F480" s="194">
        <f>$G$19</f>
        <v>0</v>
      </c>
      <c r="G480" s="163" t="s">
        <v>198</v>
      </c>
      <c r="H480" s="241">
        <v>0</v>
      </c>
      <c r="I480" s="240"/>
      <c r="J480" s="96"/>
      <c r="K480" s="95"/>
      <c r="L480" s="95">
        <f t="shared" si="75"/>
        <v>0</v>
      </c>
      <c r="M480" s="92">
        <f t="shared" si="76"/>
        <v>0</v>
      </c>
      <c r="N480" s="92"/>
      <c r="Q480" s="101"/>
      <c r="R480" s="101"/>
      <c r="S480" s="101"/>
      <c r="T480" s="101"/>
      <c r="U480" s="101"/>
      <c r="X480" s="498"/>
    </row>
    <row r="481" spans="1:29" x14ac:dyDescent="0.2">
      <c r="A481" s="12">
        <f t="shared" si="77"/>
        <v>6602</v>
      </c>
      <c r="B481" s="9" t="s">
        <v>243</v>
      </c>
      <c r="C481" s="18"/>
      <c r="D481" s="23"/>
      <c r="E481" s="9"/>
      <c r="F481" s="194">
        <f>$G$19</f>
        <v>0</v>
      </c>
      <c r="G481" s="163" t="s">
        <v>198</v>
      </c>
      <c r="H481" s="241">
        <v>0</v>
      </c>
      <c r="I481" s="240"/>
      <c r="J481" s="96"/>
      <c r="K481" s="95"/>
      <c r="L481" s="95">
        <f t="shared" si="75"/>
        <v>0</v>
      </c>
      <c r="M481" s="92">
        <f t="shared" si="76"/>
        <v>0</v>
      </c>
      <c r="N481" s="92"/>
      <c r="Q481" s="101"/>
      <c r="R481" s="101"/>
      <c r="S481" s="101"/>
      <c r="T481" s="101"/>
      <c r="U481" s="101"/>
      <c r="X481" s="498"/>
    </row>
    <row r="482" spans="1:29" x14ac:dyDescent="0.2">
      <c r="A482" s="12">
        <f t="shared" si="77"/>
        <v>6603</v>
      </c>
      <c r="B482" s="9" t="s">
        <v>242</v>
      </c>
      <c r="C482" s="18"/>
      <c r="D482" s="23"/>
      <c r="E482" s="9"/>
      <c r="F482" s="194">
        <f>$G$19</f>
        <v>0</v>
      </c>
      <c r="G482" s="163" t="s">
        <v>198</v>
      </c>
      <c r="H482" s="241">
        <v>0</v>
      </c>
      <c r="I482" s="240"/>
      <c r="J482" s="96"/>
      <c r="K482" s="95"/>
      <c r="L482" s="95">
        <f t="shared" si="75"/>
        <v>0</v>
      </c>
      <c r="M482" s="92">
        <f t="shared" si="76"/>
        <v>0</v>
      </c>
      <c r="N482" s="92"/>
      <c r="Q482" s="101"/>
      <c r="R482" s="101"/>
      <c r="S482" s="101"/>
      <c r="T482" s="101"/>
      <c r="U482" s="101"/>
      <c r="X482" s="498"/>
    </row>
    <row r="483" spans="1:29" x14ac:dyDescent="0.2">
      <c r="A483" s="12">
        <f t="shared" si="77"/>
        <v>6604</v>
      </c>
      <c r="B483" s="242" t="s">
        <v>241</v>
      </c>
      <c r="C483" s="18"/>
      <c r="D483" s="23"/>
      <c r="E483" s="24"/>
      <c r="F483" s="194">
        <f>$G$19+3</f>
        <v>3</v>
      </c>
      <c r="G483" s="163" t="s">
        <v>198</v>
      </c>
      <c r="H483" s="241">
        <v>0</v>
      </c>
      <c r="I483" s="240"/>
      <c r="J483" s="96"/>
      <c r="K483" s="95"/>
      <c r="L483" s="95">
        <f t="shared" si="75"/>
        <v>0</v>
      </c>
      <c r="M483" s="92">
        <f t="shared" si="76"/>
        <v>0</v>
      </c>
      <c r="N483" s="92"/>
      <c r="Q483" s="101"/>
      <c r="R483" s="101"/>
      <c r="S483" s="101"/>
      <c r="T483" s="101"/>
      <c r="U483" s="101"/>
      <c r="X483" s="503" t="s">
        <v>601</v>
      </c>
      <c r="Y483" s="526"/>
      <c r="Z483" s="242"/>
      <c r="AA483" s="527"/>
      <c r="AB483" s="527"/>
      <c r="AC483" s="242"/>
    </row>
    <row r="484" spans="1:29" x14ac:dyDescent="0.2">
      <c r="A484" s="12">
        <f t="shared" si="77"/>
        <v>6605</v>
      </c>
      <c r="B484" s="9" t="s">
        <v>240</v>
      </c>
      <c r="C484" s="18"/>
      <c r="D484" s="23"/>
      <c r="E484" s="9"/>
      <c r="F484" s="194">
        <f>$G$19+1</f>
        <v>1</v>
      </c>
      <c r="G484" s="163" t="s">
        <v>198</v>
      </c>
      <c r="H484" s="241">
        <v>0</v>
      </c>
      <c r="I484" s="240"/>
      <c r="J484" s="96"/>
      <c r="K484" s="95"/>
      <c r="L484" s="95">
        <f t="shared" si="75"/>
        <v>0</v>
      </c>
      <c r="M484" s="92">
        <f t="shared" si="76"/>
        <v>0</v>
      </c>
      <c r="N484" s="92"/>
      <c r="Q484" s="101"/>
      <c r="R484" s="101"/>
      <c r="S484" s="101"/>
      <c r="T484" s="101"/>
      <c r="U484" s="101"/>
      <c r="X484" s="498"/>
    </row>
    <row r="485" spans="1:29" x14ac:dyDescent="0.2">
      <c r="A485" s="12">
        <f t="shared" si="77"/>
        <v>6606</v>
      </c>
      <c r="C485" s="18"/>
      <c r="D485" s="23"/>
      <c r="E485" s="18"/>
      <c r="F485" s="24"/>
      <c r="G485" s="9"/>
      <c r="H485" s="241"/>
      <c r="I485" s="240"/>
      <c r="J485" s="96"/>
      <c r="K485" s="95"/>
      <c r="L485" s="95"/>
      <c r="M485" s="92">
        <f t="shared" si="76"/>
        <v>0</v>
      </c>
      <c r="N485" s="92"/>
      <c r="Q485" s="101"/>
      <c r="R485" s="101"/>
      <c r="S485" s="101"/>
      <c r="T485" s="101"/>
      <c r="U485" s="101"/>
      <c r="X485" s="498"/>
    </row>
    <row r="486" spans="1:29" x14ac:dyDescent="0.2">
      <c r="A486" s="239"/>
      <c r="B486" s="235"/>
      <c r="C486" s="237"/>
      <c r="D486" s="238"/>
      <c r="E486" s="237"/>
      <c r="F486" s="236"/>
      <c r="G486" s="235"/>
      <c r="H486" s="234"/>
      <c r="I486" s="233"/>
      <c r="J486" s="232"/>
      <c r="K486" s="223"/>
      <c r="L486" s="223"/>
      <c r="M486" s="231"/>
      <c r="N486" s="92"/>
      <c r="Q486" s="101"/>
      <c r="R486" s="101"/>
      <c r="S486" s="101"/>
      <c r="T486" s="101"/>
      <c r="U486" s="101"/>
      <c r="X486" s="498"/>
    </row>
    <row r="487" spans="1:29" x14ac:dyDescent="0.2">
      <c r="B487" s="230" t="s">
        <v>239</v>
      </c>
      <c r="C487" s="228"/>
      <c r="D487" s="229"/>
      <c r="E487" s="228"/>
      <c r="F487" s="227"/>
      <c r="G487" s="226"/>
      <c r="H487" s="225"/>
      <c r="I487" s="225" t="s">
        <v>79</v>
      </c>
      <c r="J487" s="224"/>
      <c r="K487" s="223">
        <f>SUM(K488:K496)</f>
        <v>0</v>
      </c>
      <c r="L487" s="223">
        <f>SUM(L488:L496)</f>
        <v>0</v>
      </c>
      <c r="M487" s="149">
        <f>SUM(M488:M496)</f>
        <v>0</v>
      </c>
      <c r="N487" s="222">
        <f>SUM(N488:N496)</f>
        <v>0</v>
      </c>
      <c r="Q487" s="101"/>
      <c r="R487" s="101"/>
      <c r="S487" s="101"/>
      <c r="T487" s="101"/>
      <c r="U487" s="101"/>
      <c r="V487" s="187"/>
      <c r="W487" s="415"/>
      <c r="X487" s="498"/>
    </row>
    <row r="488" spans="1:29" x14ac:dyDescent="0.2">
      <c r="A488" s="12">
        <v>6700</v>
      </c>
      <c r="B488" s="9" t="s">
        <v>238</v>
      </c>
      <c r="C488" s="18"/>
      <c r="D488" s="23"/>
      <c r="E488" s="9"/>
      <c r="F488" s="194">
        <f>$G$19</f>
        <v>0</v>
      </c>
      <c r="G488" s="163" t="s">
        <v>198</v>
      </c>
      <c r="H488" s="5">
        <v>0</v>
      </c>
      <c r="I488" s="86"/>
      <c r="J488" s="96"/>
      <c r="K488" s="95"/>
      <c r="L488" s="95">
        <f t="shared" ref="L488:L493" si="78">F488*H488</f>
        <v>0</v>
      </c>
      <c r="M488" s="92">
        <f t="shared" ref="M488:M495" si="79">K488+L488</f>
        <v>0</v>
      </c>
      <c r="N488" s="92"/>
      <c r="Q488" s="101"/>
      <c r="R488" s="101"/>
      <c r="S488" s="101"/>
      <c r="T488" s="101"/>
      <c r="U488" s="101"/>
      <c r="V488" s="187"/>
      <c r="W488" s="415"/>
      <c r="X488" s="506" t="s">
        <v>597</v>
      </c>
      <c r="Y488" s="525"/>
      <c r="Z488" s="510"/>
      <c r="AA488" s="190"/>
      <c r="AB488" s="190"/>
      <c r="AC488" s="510"/>
    </row>
    <row r="489" spans="1:29" x14ac:dyDescent="0.2">
      <c r="A489" s="12">
        <f>A488+1</f>
        <v>6701</v>
      </c>
      <c r="B489" s="9" t="s">
        <v>237</v>
      </c>
      <c r="C489" s="18"/>
      <c r="D489" s="23"/>
      <c r="E489" s="9"/>
      <c r="F489" s="194">
        <f>$G$19+4</f>
        <v>4</v>
      </c>
      <c r="G489" s="163" t="s">
        <v>198</v>
      </c>
      <c r="H489" s="5">
        <v>0</v>
      </c>
      <c r="I489" s="86"/>
      <c r="J489" s="96"/>
      <c r="K489" s="95"/>
      <c r="L489" s="95">
        <f t="shared" si="78"/>
        <v>0</v>
      </c>
      <c r="M489" s="92">
        <f t="shared" si="79"/>
        <v>0</v>
      </c>
      <c r="N489" s="92"/>
      <c r="Q489" s="101"/>
      <c r="R489" s="101"/>
      <c r="S489" s="101"/>
      <c r="T489" s="101"/>
      <c r="U489" s="101"/>
      <c r="V489" s="187"/>
      <c r="W489" s="415"/>
      <c r="X489" s="498"/>
    </row>
    <row r="490" spans="1:29" x14ac:dyDescent="0.2">
      <c r="A490" s="12">
        <f>A489+1</f>
        <v>6702</v>
      </c>
      <c r="B490" s="9" t="s">
        <v>236</v>
      </c>
      <c r="C490" s="18"/>
      <c r="D490" s="23"/>
      <c r="E490" s="9"/>
      <c r="F490" s="194">
        <f>$G$19+1</f>
        <v>1</v>
      </c>
      <c r="G490" s="163" t="s">
        <v>198</v>
      </c>
      <c r="H490" s="5">
        <v>0</v>
      </c>
      <c r="I490" s="86"/>
      <c r="J490" s="96"/>
      <c r="K490" s="95"/>
      <c r="L490" s="95">
        <f t="shared" si="78"/>
        <v>0</v>
      </c>
      <c r="M490" s="92">
        <f t="shared" si="79"/>
        <v>0</v>
      </c>
      <c r="N490" s="92"/>
      <c r="Q490" s="101"/>
      <c r="R490" s="101"/>
      <c r="S490" s="101"/>
      <c r="T490" s="101"/>
      <c r="U490" s="101"/>
      <c r="V490" s="187"/>
      <c r="W490" s="415"/>
      <c r="X490" s="498"/>
    </row>
    <row r="491" spans="1:29" x14ac:dyDescent="0.2">
      <c r="A491" s="12">
        <f>A490+1</f>
        <v>6703</v>
      </c>
      <c r="B491" s="9" t="s">
        <v>235</v>
      </c>
      <c r="C491" s="18"/>
      <c r="D491" s="23"/>
      <c r="E491" s="9"/>
      <c r="F491" s="194">
        <f>$G$19</f>
        <v>0</v>
      </c>
      <c r="G491" s="163" t="s">
        <v>198</v>
      </c>
      <c r="H491" s="5">
        <v>0</v>
      </c>
      <c r="I491" s="86"/>
      <c r="J491" s="96"/>
      <c r="K491" s="95"/>
      <c r="L491" s="95">
        <f t="shared" si="78"/>
        <v>0</v>
      </c>
      <c r="M491" s="92">
        <f t="shared" si="79"/>
        <v>0</v>
      </c>
      <c r="N491" s="92"/>
      <c r="Q491" s="101"/>
      <c r="R491" s="101"/>
      <c r="S491" s="101"/>
      <c r="T491" s="101"/>
      <c r="U491" s="101"/>
      <c r="V491" s="187"/>
      <c r="W491" s="415"/>
      <c r="X491" s="498"/>
    </row>
    <row r="492" spans="1:29" x14ac:dyDescent="0.2">
      <c r="A492" s="12">
        <f>A491+1</f>
        <v>6704</v>
      </c>
      <c r="B492" s="9" t="s">
        <v>234</v>
      </c>
      <c r="C492" s="18"/>
      <c r="D492" s="23"/>
      <c r="E492" s="9"/>
      <c r="F492" s="194">
        <f>$G$19+2</f>
        <v>2</v>
      </c>
      <c r="G492" s="163" t="s">
        <v>198</v>
      </c>
      <c r="H492" s="5">
        <v>0</v>
      </c>
      <c r="I492" s="86"/>
      <c r="J492" s="96"/>
      <c r="K492" s="95"/>
      <c r="L492" s="95">
        <f t="shared" si="78"/>
        <v>0</v>
      </c>
      <c r="M492" s="92">
        <f t="shared" si="79"/>
        <v>0</v>
      </c>
      <c r="N492" s="92"/>
      <c r="Q492" s="101"/>
      <c r="R492" s="101"/>
      <c r="S492" s="101"/>
      <c r="T492" s="101"/>
      <c r="U492" s="101"/>
      <c r="V492" s="187"/>
      <c r="W492" s="415"/>
      <c r="X492" s="498"/>
    </row>
    <row r="493" spans="1:29" x14ac:dyDescent="0.2">
      <c r="A493" s="12">
        <f>A492+1</f>
        <v>6705</v>
      </c>
      <c r="B493" s="9" t="s">
        <v>233</v>
      </c>
      <c r="C493" s="18"/>
      <c r="D493" s="23"/>
      <c r="E493" s="18"/>
      <c r="F493" s="194">
        <v>0</v>
      </c>
      <c r="G493" s="220" t="s">
        <v>130</v>
      </c>
      <c r="H493" s="5">
        <v>200</v>
      </c>
      <c r="I493" s="86"/>
      <c r="J493" s="96"/>
      <c r="K493" s="95"/>
      <c r="L493" s="95">
        <f t="shared" si="78"/>
        <v>0</v>
      </c>
      <c r="M493" s="92">
        <f t="shared" si="79"/>
        <v>0</v>
      </c>
      <c r="N493" s="92"/>
      <c r="Q493" s="101"/>
      <c r="R493" s="101"/>
      <c r="S493" s="101"/>
      <c r="T493" s="101"/>
      <c r="U493" s="101"/>
      <c r="V493" s="187"/>
      <c r="W493" s="415"/>
      <c r="X493" s="498"/>
    </row>
    <row r="494" spans="1:29" x14ac:dyDescent="0.2">
      <c r="A494" s="12">
        <v>6706</v>
      </c>
      <c r="B494" s="221" t="s">
        <v>232</v>
      </c>
      <c r="C494" s="18"/>
      <c r="D494" s="23"/>
      <c r="E494" s="18"/>
      <c r="F494" s="26"/>
      <c r="G494" s="220"/>
      <c r="H494" s="5"/>
      <c r="I494" s="86"/>
      <c r="J494" s="96"/>
      <c r="K494" s="95"/>
      <c r="L494" s="95">
        <v>0</v>
      </c>
      <c r="M494" s="92">
        <f t="shared" si="79"/>
        <v>0</v>
      </c>
      <c r="N494" s="92"/>
      <c r="Q494" s="101"/>
      <c r="R494" s="101"/>
      <c r="S494" s="101"/>
      <c r="T494" s="101"/>
      <c r="U494" s="101"/>
      <c r="V494" s="187"/>
      <c r="W494" s="415"/>
      <c r="X494" s="498"/>
    </row>
    <row r="495" spans="1:29" x14ac:dyDescent="0.2">
      <c r="A495" s="12">
        <v>6707</v>
      </c>
      <c r="B495" s="221" t="s">
        <v>231</v>
      </c>
      <c r="C495" s="18"/>
      <c r="D495" s="23"/>
      <c r="E495" s="18"/>
      <c r="F495" s="26"/>
      <c r="G495" s="220"/>
      <c r="H495" s="5"/>
      <c r="I495" s="86"/>
      <c r="J495" s="96"/>
      <c r="K495" s="95"/>
      <c r="L495" s="95">
        <v>0</v>
      </c>
      <c r="M495" s="92">
        <f t="shared" si="79"/>
        <v>0</v>
      </c>
      <c r="N495" s="92"/>
      <c r="Q495" s="101"/>
      <c r="R495" s="101"/>
      <c r="S495" s="101"/>
      <c r="T495" s="101"/>
      <c r="U495" s="101"/>
      <c r="V495" s="187"/>
      <c r="W495" s="415"/>
      <c r="X495" s="498"/>
    </row>
    <row r="496" spans="1:29" x14ac:dyDescent="0.2">
      <c r="C496" s="18"/>
      <c r="D496" s="23"/>
      <c r="E496" s="18"/>
      <c r="F496" s="24"/>
      <c r="H496" s="5"/>
      <c r="I496" s="86"/>
      <c r="J496" s="94"/>
      <c r="K496" s="93"/>
      <c r="L496" s="93"/>
      <c r="M496" s="92"/>
      <c r="N496" s="92"/>
      <c r="Q496" s="101"/>
      <c r="R496" s="101"/>
      <c r="S496" s="101"/>
      <c r="T496" s="101"/>
      <c r="U496" s="101"/>
      <c r="V496" s="187"/>
      <c r="W496" s="415"/>
      <c r="X496" s="498"/>
    </row>
    <row r="497" spans="1:29" ht="17" thickBot="1" x14ac:dyDescent="0.25">
      <c r="A497" s="219"/>
      <c r="B497" s="90"/>
      <c r="C497" s="217"/>
      <c r="D497" s="218"/>
      <c r="E497" s="217"/>
      <c r="F497" s="216"/>
      <c r="G497" s="215"/>
      <c r="H497" s="89"/>
      <c r="I497" s="89" t="s">
        <v>230</v>
      </c>
      <c r="J497" s="214"/>
      <c r="K497" s="213">
        <f>K422+K435+K443+K450+K469+K478+K487</f>
        <v>0</v>
      </c>
      <c r="L497" s="213">
        <f>L422+L435+L443+L450+L469+L478+L487</f>
        <v>0</v>
      </c>
      <c r="M497" s="213">
        <f>M422+M435+M443+M450+M469+M478+M487</f>
        <v>0</v>
      </c>
      <c r="N497" s="213">
        <f>N422+N435+N443+N450+N469+N478+N487</f>
        <v>0</v>
      </c>
      <c r="Q497" s="101"/>
      <c r="R497" s="101"/>
      <c r="S497" s="101"/>
      <c r="T497" s="101"/>
      <c r="U497" s="101"/>
      <c r="V497" s="187"/>
      <c r="W497" s="415"/>
      <c r="X497" s="498"/>
    </row>
    <row r="498" spans="1:29" ht="17" thickBot="1" x14ac:dyDescent="0.25">
      <c r="A498" s="212"/>
      <c r="B498" s="211"/>
      <c r="C498" s="209"/>
      <c r="D498" s="210"/>
      <c r="E498" s="209"/>
      <c r="F498" s="147"/>
      <c r="G498" s="147"/>
      <c r="H498" s="208"/>
      <c r="I498" s="207"/>
      <c r="J498" s="206"/>
      <c r="K498" s="205"/>
      <c r="L498" s="205"/>
      <c r="M498" s="205"/>
      <c r="N498" s="205"/>
      <c r="Q498" s="101"/>
      <c r="R498" s="101"/>
      <c r="S498" s="101"/>
      <c r="T498" s="101"/>
      <c r="U498" s="101"/>
      <c r="V498" s="187"/>
      <c r="W498" s="415"/>
      <c r="X498" s="498"/>
    </row>
    <row r="499" spans="1:29" x14ac:dyDescent="0.2">
      <c r="C499" s="18"/>
      <c r="D499" s="23"/>
      <c r="E499" s="18"/>
      <c r="F499" s="24"/>
      <c r="G499" s="26"/>
      <c r="H499" s="5"/>
      <c r="I499" s="86"/>
      <c r="J499" s="94"/>
      <c r="K499" s="138"/>
      <c r="L499" s="138"/>
      <c r="M499" s="204"/>
      <c r="N499" s="204"/>
      <c r="Q499" s="101"/>
      <c r="R499" s="101"/>
      <c r="S499" s="101"/>
      <c r="T499" s="101"/>
      <c r="U499" s="101"/>
      <c r="V499" s="187"/>
      <c r="W499" s="415"/>
      <c r="X499" s="498"/>
    </row>
    <row r="500" spans="1:29" ht="40" x14ac:dyDescent="0.2">
      <c r="A500" s="107" t="s">
        <v>229</v>
      </c>
      <c r="B500" s="72" t="s">
        <v>228</v>
      </c>
      <c r="C500" s="121"/>
      <c r="D500" s="75"/>
      <c r="E500" s="121"/>
      <c r="F500" s="136"/>
      <c r="G500" s="203"/>
      <c r="H500" s="85"/>
      <c r="I500" s="86"/>
      <c r="J500" s="135"/>
      <c r="K500" s="202" t="s">
        <v>38</v>
      </c>
      <c r="L500" s="201" t="s">
        <v>37</v>
      </c>
      <c r="M500" s="132" t="s">
        <v>36</v>
      </c>
      <c r="N500" s="200" t="s">
        <v>520</v>
      </c>
      <c r="Q500" s="101"/>
      <c r="R500" s="101"/>
      <c r="S500" s="101"/>
      <c r="T500" s="101"/>
      <c r="U500" s="101"/>
      <c r="V500" s="187"/>
      <c r="W500" s="415"/>
      <c r="X500" s="498"/>
    </row>
    <row r="501" spans="1:29" x14ac:dyDescent="0.2">
      <c r="A501" s="107"/>
      <c r="B501" s="106" t="s">
        <v>227</v>
      </c>
      <c r="C501" s="49"/>
      <c r="D501" s="82"/>
      <c r="E501" s="49"/>
      <c r="F501" s="130"/>
      <c r="G501" s="47"/>
      <c r="H501" s="105"/>
      <c r="I501" s="105" t="s">
        <v>79</v>
      </c>
      <c r="J501" s="104"/>
      <c r="K501" s="103">
        <f>SUM(K502:K509)</f>
        <v>0</v>
      </c>
      <c r="L501" s="103">
        <f>SUM(L502:L509)</f>
        <v>0</v>
      </c>
      <c r="M501" s="158">
        <f>SUM(M502:M509)</f>
        <v>0</v>
      </c>
      <c r="N501" s="158">
        <f>SUM(N502:N509)</f>
        <v>0</v>
      </c>
      <c r="O501" s="110"/>
      <c r="Q501" s="101"/>
      <c r="R501" s="101"/>
      <c r="S501" s="101"/>
      <c r="T501" s="101"/>
      <c r="U501" s="101"/>
      <c r="V501" s="187"/>
      <c r="W501" s="415"/>
      <c r="X501" s="498"/>
    </row>
    <row r="502" spans="1:29" x14ac:dyDescent="0.2">
      <c r="A502" s="12">
        <v>7100</v>
      </c>
      <c r="B502" s="9" t="s">
        <v>226</v>
      </c>
      <c r="C502" s="199"/>
      <c r="D502" s="156"/>
      <c r="E502" s="2"/>
      <c r="F502" s="197">
        <f>$G$19</f>
        <v>0</v>
      </c>
      <c r="G502" s="155" t="s">
        <v>198</v>
      </c>
      <c r="H502" s="4">
        <v>0</v>
      </c>
      <c r="I502" s="86"/>
      <c r="J502" s="96"/>
      <c r="K502" s="95"/>
      <c r="L502" s="95">
        <f t="shared" ref="L502:L507" si="80">F502*H502</f>
        <v>0</v>
      </c>
      <c r="M502" s="92">
        <f t="shared" ref="M502:M508" si="81">K502+L502</f>
        <v>0</v>
      </c>
      <c r="N502" s="92"/>
      <c r="Q502" s="101"/>
      <c r="R502" s="101"/>
      <c r="S502" s="101"/>
      <c r="T502" s="101"/>
      <c r="U502" s="101"/>
      <c r="V502" s="187"/>
      <c r="W502" s="415"/>
      <c r="X502" s="506" t="s">
        <v>602</v>
      </c>
      <c r="Y502" s="525"/>
      <c r="Z502" s="510"/>
      <c r="AA502" s="190"/>
      <c r="AB502" s="190"/>
      <c r="AC502" s="510"/>
    </row>
    <row r="503" spans="1:29" x14ac:dyDescent="0.2">
      <c r="A503" s="12">
        <f t="shared" ref="A503:A508" si="82">A502+1</f>
        <v>7101</v>
      </c>
      <c r="B503" s="9" t="s">
        <v>225</v>
      </c>
      <c r="C503" s="199"/>
      <c r="D503" s="156"/>
      <c r="E503" s="2"/>
      <c r="F503" s="155"/>
      <c r="G503" s="155" t="s">
        <v>130</v>
      </c>
      <c r="H503" s="4">
        <v>0</v>
      </c>
      <c r="I503" s="86"/>
      <c r="J503" s="96"/>
      <c r="K503" s="95"/>
      <c r="L503" s="95">
        <f t="shared" si="80"/>
        <v>0</v>
      </c>
      <c r="M503" s="92">
        <f t="shared" si="81"/>
        <v>0</v>
      </c>
      <c r="N503" s="92"/>
      <c r="Q503" s="101"/>
      <c r="R503" s="101"/>
      <c r="S503" s="101"/>
      <c r="T503" s="101"/>
      <c r="U503" s="101"/>
      <c r="V503" s="187"/>
      <c r="W503" s="415"/>
      <c r="X503" s="498"/>
    </row>
    <row r="504" spans="1:29" x14ac:dyDescent="0.2">
      <c r="A504" s="12">
        <f t="shared" si="82"/>
        <v>7102</v>
      </c>
      <c r="B504" s="9" t="s">
        <v>224</v>
      </c>
      <c r="C504" s="199"/>
      <c r="D504" s="156"/>
      <c r="E504" s="2"/>
      <c r="F504" s="155"/>
      <c r="G504" s="155" t="s">
        <v>130</v>
      </c>
      <c r="H504" s="4">
        <v>0</v>
      </c>
      <c r="I504" s="86"/>
      <c r="J504" s="96"/>
      <c r="K504" s="95"/>
      <c r="L504" s="95">
        <f t="shared" si="80"/>
        <v>0</v>
      </c>
      <c r="M504" s="92">
        <f t="shared" si="81"/>
        <v>0</v>
      </c>
      <c r="N504" s="92"/>
      <c r="Q504" s="101"/>
      <c r="R504" s="101"/>
      <c r="S504" s="101"/>
      <c r="T504" s="101"/>
      <c r="U504" s="101"/>
      <c r="V504" s="187"/>
      <c r="W504" s="415"/>
      <c r="X504" s="498"/>
    </row>
    <row r="505" spans="1:29" x14ac:dyDescent="0.2">
      <c r="A505" s="12">
        <f t="shared" si="82"/>
        <v>7103</v>
      </c>
      <c r="B505" s="9" t="s">
        <v>223</v>
      </c>
      <c r="C505" s="2"/>
      <c r="D505" s="156"/>
      <c r="E505" s="2"/>
      <c r="F505" s="155"/>
      <c r="G505" s="155" t="s">
        <v>130</v>
      </c>
      <c r="H505" s="4">
        <v>0</v>
      </c>
      <c r="I505" s="86"/>
      <c r="J505" s="96"/>
      <c r="K505" s="95"/>
      <c r="L505" s="95">
        <f t="shared" si="80"/>
        <v>0</v>
      </c>
      <c r="M505" s="92">
        <f t="shared" si="81"/>
        <v>0</v>
      </c>
      <c r="N505" s="92"/>
      <c r="Q505" s="101"/>
      <c r="R505" s="101"/>
      <c r="S505" s="101"/>
      <c r="T505" s="101"/>
      <c r="U505" s="101"/>
      <c r="V505" s="187"/>
      <c r="W505" s="415"/>
      <c r="X505" s="498"/>
    </row>
    <row r="506" spans="1:29" x14ac:dyDescent="0.2">
      <c r="A506" s="12">
        <f t="shared" si="82"/>
        <v>7104</v>
      </c>
      <c r="B506" s="9" t="s">
        <v>222</v>
      </c>
      <c r="C506" s="2"/>
      <c r="D506" s="156"/>
      <c r="E506" s="2"/>
      <c r="F506" s="197">
        <f>$G$19</f>
        <v>0</v>
      </c>
      <c r="G506" s="155" t="s">
        <v>198</v>
      </c>
      <c r="H506" s="4">
        <v>0</v>
      </c>
      <c r="I506" s="86"/>
      <c r="J506" s="96"/>
      <c r="K506" s="95"/>
      <c r="L506" s="95">
        <f t="shared" si="80"/>
        <v>0</v>
      </c>
      <c r="M506" s="92">
        <f t="shared" si="81"/>
        <v>0</v>
      </c>
      <c r="N506" s="92"/>
      <c r="Q506" s="101"/>
      <c r="R506" s="101"/>
      <c r="S506" s="101"/>
      <c r="T506" s="101"/>
      <c r="U506" s="101"/>
      <c r="V506" s="187"/>
      <c r="W506" s="415"/>
      <c r="X506" s="498"/>
    </row>
    <row r="507" spans="1:29" x14ac:dyDescent="0.2">
      <c r="A507" s="12">
        <f t="shared" si="82"/>
        <v>7105</v>
      </c>
      <c r="B507" s="9" t="s">
        <v>121</v>
      </c>
      <c r="C507" s="2"/>
      <c r="D507" s="156"/>
      <c r="E507" s="2"/>
      <c r="F507" s="197">
        <f>$G$19</f>
        <v>0</v>
      </c>
      <c r="G507" s="155" t="s">
        <v>198</v>
      </c>
      <c r="H507" s="4">
        <v>0</v>
      </c>
      <c r="I507" s="86"/>
      <c r="J507" s="96"/>
      <c r="K507" s="95"/>
      <c r="L507" s="95">
        <f t="shared" si="80"/>
        <v>0</v>
      </c>
      <c r="M507" s="92">
        <f t="shared" si="81"/>
        <v>0</v>
      </c>
      <c r="N507" s="92"/>
      <c r="Q507" s="101"/>
      <c r="R507" s="101"/>
      <c r="S507" s="101"/>
      <c r="T507" s="101"/>
      <c r="U507" s="101"/>
      <c r="V507" s="187"/>
      <c r="W507" s="415"/>
      <c r="X507" s="498"/>
    </row>
    <row r="508" spans="1:29" x14ac:dyDescent="0.2">
      <c r="A508" s="12">
        <f t="shared" si="82"/>
        <v>7106</v>
      </c>
      <c r="C508" s="2"/>
      <c r="D508" s="156"/>
      <c r="E508" s="2"/>
      <c r="F508" s="155"/>
      <c r="G508" s="170"/>
      <c r="H508" s="4"/>
      <c r="I508" s="86"/>
      <c r="J508" s="96"/>
      <c r="K508" s="95"/>
      <c r="L508" s="95"/>
      <c r="M508" s="92">
        <f t="shared" si="81"/>
        <v>0</v>
      </c>
      <c r="N508" s="92"/>
      <c r="Q508" s="101"/>
      <c r="R508" s="101"/>
      <c r="S508" s="101"/>
      <c r="T508" s="101"/>
      <c r="U508" s="101"/>
      <c r="V508" s="187"/>
      <c r="W508" s="415"/>
      <c r="X508" s="498"/>
    </row>
    <row r="509" spans="1:29" x14ac:dyDescent="0.2">
      <c r="C509" s="2"/>
      <c r="D509" s="156"/>
      <c r="E509" s="2"/>
      <c r="F509" s="163"/>
      <c r="G509" s="170"/>
      <c r="H509" s="4"/>
      <c r="I509" s="86"/>
      <c r="J509" s="94"/>
      <c r="K509" s="93"/>
      <c r="L509" s="93"/>
      <c r="M509" s="92"/>
      <c r="N509" s="92"/>
      <c r="Q509" s="101"/>
      <c r="R509" s="101"/>
      <c r="S509" s="101"/>
      <c r="T509" s="101"/>
      <c r="U509" s="101"/>
      <c r="V509" s="187"/>
      <c r="W509" s="415"/>
      <c r="X509" s="498"/>
    </row>
    <row r="510" spans="1:29" x14ac:dyDescent="0.2">
      <c r="A510" s="107"/>
      <c r="B510" s="106" t="s">
        <v>221</v>
      </c>
      <c r="C510" s="49"/>
      <c r="D510" s="82"/>
      <c r="E510" s="49"/>
      <c r="F510" s="130"/>
      <c r="G510" s="47"/>
      <c r="H510" s="105"/>
      <c r="I510" s="105" t="s">
        <v>79</v>
      </c>
      <c r="J510" s="104"/>
      <c r="K510" s="103">
        <f>SUM(K511:K517)</f>
        <v>0</v>
      </c>
      <c r="L510" s="103">
        <f>SUM(L511:L517)</f>
        <v>0</v>
      </c>
      <c r="M510" s="158">
        <f>SUM(M511:M517)</f>
        <v>0</v>
      </c>
      <c r="N510" s="158">
        <f>SUM(N511:N517)</f>
        <v>0</v>
      </c>
      <c r="O510" s="110"/>
      <c r="Q510" s="101"/>
      <c r="R510" s="101"/>
      <c r="S510" s="101"/>
      <c r="T510" s="101"/>
      <c r="U510" s="101"/>
      <c r="V510" s="187"/>
      <c r="W510" s="415"/>
      <c r="X510" s="498"/>
    </row>
    <row r="511" spans="1:29" x14ac:dyDescent="0.2">
      <c r="A511" s="12">
        <v>7200</v>
      </c>
      <c r="B511" s="9" t="s">
        <v>220</v>
      </c>
      <c r="C511" s="18"/>
      <c r="D511" s="23"/>
      <c r="E511" s="18"/>
      <c r="F511" s="197">
        <f>$G$19</f>
        <v>0</v>
      </c>
      <c r="G511" s="155" t="s">
        <v>198</v>
      </c>
      <c r="H511" s="5">
        <v>0</v>
      </c>
      <c r="I511" s="86"/>
      <c r="J511" s="96"/>
      <c r="K511" s="95"/>
      <c r="L511" s="95">
        <f>F511*H511</f>
        <v>0</v>
      </c>
      <c r="M511" s="92">
        <f t="shared" ref="M511:M516" si="83">K511+L511</f>
        <v>0</v>
      </c>
      <c r="N511" s="92"/>
      <c r="Q511" s="101"/>
      <c r="R511" s="101"/>
      <c r="S511" s="101"/>
      <c r="T511" s="101"/>
      <c r="U511" s="101"/>
      <c r="V511" s="187"/>
      <c r="W511" s="415"/>
      <c r="X511" s="506" t="s">
        <v>602</v>
      </c>
      <c r="Y511" s="525"/>
      <c r="Z511" s="510"/>
      <c r="AA511" s="190"/>
      <c r="AB511" s="190"/>
      <c r="AC511" s="510"/>
    </row>
    <row r="512" spans="1:29" x14ac:dyDescent="0.2">
      <c r="A512" s="12">
        <v>7201</v>
      </c>
      <c r="B512" s="9" t="s">
        <v>219</v>
      </c>
      <c r="C512" s="18"/>
      <c r="D512" s="23"/>
      <c r="E512" s="18"/>
      <c r="F512" s="197">
        <f>$G$19</f>
        <v>0</v>
      </c>
      <c r="G512" s="155" t="s">
        <v>198</v>
      </c>
      <c r="H512" s="5">
        <v>0</v>
      </c>
      <c r="I512" s="86"/>
      <c r="J512" s="96"/>
      <c r="K512" s="95"/>
      <c r="L512" s="95">
        <f>F512*H512</f>
        <v>0</v>
      </c>
      <c r="M512" s="92">
        <f t="shared" si="83"/>
        <v>0</v>
      </c>
      <c r="N512" s="92"/>
      <c r="Q512" s="101"/>
      <c r="R512" s="101"/>
      <c r="S512" s="101"/>
      <c r="T512" s="101"/>
      <c r="U512" s="101"/>
      <c r="V512" s="187"/>
      <c r="W512" s="415"/>
      <c r="X512" s="498"/>
    </row>
    <row r="513" spans="1:29" x14ac:dyDescent="0.2">
      <c r="A513" s="12">
        <v>7202</v>
      </c>
      <c r="B513" s="9" t="s">
        <v>218</v>
      </c>
      <c r="C513" s="18"/>
      <c r="D513" s="23"/>
      <c r="E513" s="18"/>
      <c r="F513" s="197">
        <f>$G$19</f>
        <v>0</v>
      </c>
      <c r="G513" s="155" t="s">
        <v>198</v>
      </c>
      <c r="H513" s="5">
        <v>0</v>
      </c>
      <c r="I513" s="86"/>
      <c r="J513" s="96"/>
      <c r="K513" s="95"/>
      <c r="L513" s="95">
        <f>F513*H513</f>
        <v>0</v>
      </c>
      <c r="M513" s="92">
        <f t="shared" si="83"/>
        <v>0</v>
      </c>
      <c r="N513" s="92"/>
      <c r="Q513" s="101"/>
      <c r="R513" s="101"/>
      <c r="S513" s="101"/>
      <c r="T513" s="101"/>
      <c r="U513" s="101"/>
      <c r="V513" s="187"/>
      <c r="W513" s="415"/>
      <c r="X513" s="498"/>
    </row>
    <row r="514" spans="1:29" x14ac:dyDescent="0.2">
      <c r="A514" s="12">
        <v>7203</v>
      </c>
      <c r="B514" s="9" t="s">
        <v>217</v>
      </c>
      <c r="C514" s="18"/>
      <c r="D514" s="23"/>
      <c r="E514" s="18"/>
      <c r="F514" s="198">
        <v>0</v>
      </c>
      <c r="G514" s="155" t="s">
        <v>130</v>
      </c>
      <c r="H514" s="5">
        <v>0</v>
      </c>
      <c r="I514" s="86"/>
      <c r="J514" s="96"/>
      <c r="K514" s="95"/>
      <c r="L514" s="95">
        <f>F514*H514</f>
        <v>0</v>
      </c>
      <c r="M514" s="92">
        <f t="shared" si="83"/>
        <v>0</v>
      </c>
      <c r="N514" s="92"/>
      <c r="Q514" s="101"/>
      <c r="R514" s="101"/>
      <c r="S514" s="101"/>
      <c r="T514" s="101"/>
      <c r="U514" s="101"/>
      <c r="V514" s="187"/>
      <c r="W514" s="415"/>
      <c r="X514" s="498"/>
    </row>
    <row r="515" spans="1:29" x14ac:dyDescent="0.2">
      <c r="A515" s="12">
        <v>7204</v>
      </c>
      <c r="B515" s="9" t="s">
        <v>121</v>
      </c>
      <c r="C515" s="18"/>
      <c r="D515" s="23"/>
      <c r="E515" s="18"/>
      <c r="F515" s="197">
        <f>$G$19</f>
        <v>0</v>
      </c>
      <c r="G515" s="155" t="s">
        <v>198</v>
      </c>
      <c r="H515" s="5">
        <v>0</v>
      </c>
      <c r="I515" s="86"/>
      <c r="J515" s="96"/>
      <c r="K515" s="95"/>
      <c r="L515" s="95">
        <f>F515*H515</f>
        <v>0</v>
      </c>
      <c r="M515" s="92">
        <f t="shared" si="83"/>
        <v>0</v>
      </c>
      <c r="N515" s="92"/>
      <c r="Q515" s="101"/>
      <c r="R515" s="101"/>
      <c r="S515" s="101"/>
      <c r="T515" s="101"/>
      <c r="U515" s="101"/>
      <c r="V515" s="187"/>
      <c r="W515" s="415"/>
      <c r="X515" s="498"/>
    </row>
    <row r="516" spans="1:29" x14ac:dyDescent="0.2">
      <c r="A516" s="12">
        <v>7205</v>
      </c>
      <c r="C516" s="18"/>
      <c r="D516" s="23"/>
      <c r="E516" s="18"/>
      <c r="F516" s="24"/>
      <c r="G516" s="170"/>
      <c r="H516" s="5"/>
      <c r="I516" s="86"/>
      <c r="J516" s="96"/>
      <c r="K516" s="95"/>
      <c r="L516" s="95"/>
      <c r="M516" s="92">
        <f t="shared" si="83"/>
        <v>0</v>
      </c>
      <c r="N516" s="92"/>
      <c r="Q516" s="101"/>
      <c r="R516" s="101"/>
      <c r="S516" s="101"/>
      <c r="T516" s="101"/>
      <c r="U516" s="101"/>
      <c r="V516" s="187"/>
      <c r="W516" s="415"/>
      <c r="X516" s="498"/>
    </row>
    <row r="517" spans="1:29" x14ac:dyDescent="0.2">
      <c r="C517" s="18"/>
      <c r="D517" s="23"/>
      <c r="E517" s="18"/>
      <c r="F517" s="24"/>
      <c r="G517" s="170"/>
      <c r="H517" s="5"/>
      <c r="I517" s="86"/>
      <c r="J517" s="94"/>
      <c r="K517" s="196"/>
      <c r="L517" s="196"/>
      <c r="M517" s="195"/>
      <c r="N517" s="108"/>
      <c r="Q517" s="101"/>
      <c r="R517" s="101"/>
      <c r="S517" s="101"/>
      <c r="T517" s="101"/>
      <c r="U517" s="101"/>
      <c r="V517" s="187"/>
      <c r="W517" s="415"/>
      <c r="X517" s="498"/>
    </row>
    <row r="518" spans="1:29" x14ac:dyDescent="0.2">
      <c r="A518" s="107"/>
      <c r="B518" s="106" t="s">
        <v>216</v>
      </c>
      <c r="C518" s="49"/>
      <c r="D518" s="82"/>
      <c r="E518" s="49"/>
      <c r="F518" s="130"/>
      <c r="G518" s="193"/>
      <c r="H518" s="105"/>
      <c r="I518" s="105" t="s">
        <v>79</v>
      </c>
      <c r="J518" s="104"/>
      <c r="K518" s="103">
        <f>SUM(K519:K525)</f>
        <v>0</v>
      </c>
      <c r="L518" s="103">
        <f>SUM(L519:L525)</f>
        <v>0</v>
      </c>
      <c r="M518" s="192">
        <f>SUM(M519:M525)</f>
        <v>0</v>
      </c>
      <c r="N518" s="192">
        <f>SUM(N519:N525)</f>
        <v>0</v>
      </c>
      <c r="Q518" s="101"/>
      <c r="R518" s="101"/>
      <c r="S518" s="101"/>
      <c r="T518" s="101"/>
      <c r="U518" s="101"/>
      <c r="V518" s="187"/>
      <c r="W518" s="415"/>
      <c r="X518" s="498"/>
    </row>
    <row r="519" spans="1:29" x14ac:dyDescent="0.2">
      <c r="A519" s="12">
        <v>7300</v>
      </c>
      <c r="B519" s="9" t="s">
        <v>215</v>
      </c>
      <c r="C519" s="18"/>
      <c r="D519" s="23"/>
      <c r="E519" s="18"/>
      <c r="F519" s="194">
        <f>$G$19</f>
        <v>0</v>
      </c>
      <c r="G519" s="155" t="s">
        <v>198</v>
      </c>
      <c r="H519" s="5">
        <v>0</v>
      </c>
      <c r="I519" s="86"/>
      <c r="J519" s="96"/>
      <c r="K519" s="95"/>
      <c r="L519" s="95">
        <f>F519*H519</f>
        <v>0</v>
      </c>
      <c r="M519" s="92">
        <f t="shared" ref="M519:M524" si="84">K519+L519</f>
        <v>0</v>
      </c>
      <c r="N519" s="92"/>
      <c r="Q519" s="101"/>
      <c r="R519" s="101"/>
      <c r="S519" s="101"/>
      <c r="T519" s="101"/>
      <c r="U519" s="101"/>
      <c r="V519" s="187"/>
      <c r="W519" s="415"/>
      <c r="X519" s="506" t="s">
        <v>602</v>
      </c>
      <c r="Y519" s="525"/>
      <c r="Z519" s="510"/>
      <c r="AA519" s="190"/>
      <c r="AB519" s="190"/>
      <c r="AC519" s="510"/>
    </row>
    <row r="520" spans="1:29" x14ac:dyDescent="0.2">
      <c r="A520" s="12">
        <f>A519+1</f>
        <v>7301</v>
      </c>
      <c r="B520" s="9" t="s">
        <v>214</v>
      </c>
      <c r="C520" s="18"/>
      <c r="D520" s="23"/>
      <c r="E520" s="18"/>
      <c r="F520" s="24"/>
      <c r="G520" s="155" t="s">
        <v>130</v>
      </c>
      <c r="H520" s="5">
        <v>0</v>
      </c>
      <c r="I520" s="86"/>
      <c r="J520" s="96"/>
      <c r="K520" s="95"/>
      <c r="L520" s="95">
        <f>F520*H520</f>
        <v>0</v>
      </c>
      <c r="M520" s="92">
        <f t="shared" si="84"/>
        <v>0</v>
      </c>
      <c r="N520" s="92"/>
      <c r="Q520" s="101"/>
      <c r="R520" s="101"/>
      <c r="S520" s="101"/>
      <c r="T520" s="101"/>
      <c r="U520" s="101"/>
      <c r="V520" s="187"/>
      <c r="W520" s="415"/>
      <c r="X520" s="498"/>
    </row>
    <row r="521" spans="1:29" x14ac:dyDescent="0.2">
      <c r="A521" s="12">
        <f>A520+1</f>
        <v>7302</v>
      </c>
      <c r="B521" s="9" t="s">
        <v>213</v>
      </c>
      <c r="C521" s="18"/>
      <c r="D521" s="23"/>
      <c r="E521" s="18"/>
      <c r="F521" s="194">
        <f>$G$19</f>
        <v>0</v>
      </c>
      <c r="G521" s="155" t="s">
        <v>198</v>
      </c>
      <c r="H521" s="5">
        <v>0</v>
      </c>
      <c r="I521" s="86"/>
      <c r="J521" s="96"/>
      <c r="K521" s="95"/>
      <c r="L521" s="95">
        <f>F521*H521</f>
        <v>0</v>
      </c>
      <c r="M521" s="92">
        <f t="shared" si="84"/>
        <v>0</v>
      </c>
      <c r="N521" s="92"/>
      <c r="Q521" s="101"/>
      <c r="R521" s="101"/>
      <c r="S521" s="101"/>
      <c r="T521" s="101"/>
      <c r="U521" s="101"/>
      <c r="V521" s="187"/>
      <c r="W521" s="415"/>
      <c r="X521" s="498"/>
    </row>
    <row r="522" spans="1:29" x14ac:dyDescent="0.2">
      <c r="A522" s="12">
        <f>A521+1</f>
        <v>7303</v>
      </c>
      <c r="B522" s="9" t="s">
        <v>212</v>
      </c>
      <c r="C522" s="18"/>
      <c r="D522" s="23"/>
      <c r="E522" s="18"/>
      <c r="F522" s="194">
        <f>$G$19</f>
        <v>0</v>
      </c>
      <c r="G522" s="155" t="s">
        <v>198</v>
      </c>
      <c r="H522" s="5">
        <v>0</v>
      </c>
      <c r="I522" s="86"/>
      <c r="J522" s="96"/>
      <c r="K522" s="95"/>
      <c r="L522" s="95">
        <f>F522*H522</f>
        <v>0</v>
      </c>
      <c r="M522" s="92">
        <f t="shared" si="84"/>
        <v>0</v>
      </c>
      <c r="N522" s="92"/>
      <c r="Q522" s="101"/>
      <c r="R522" s="101"/>
      <c r="S522" s="101"/>
      <c r="T522" s="101"/>
      <c r="U522" s="101"/>
      <c r="V522" s="187"/>
      <c r="W522" s="415"/>
      <c r="X522" s="498"/>
    </row>
    <row r="523" spans="1:29" x14ac:dyDescent="0.2">
      <c r="A523" s="12">
        <f>A522+1</f>
        <v>7304</v>
      </c>
      <c r="B523" s="9" t="s">
        <v>121</v>
      </c>
      <c r="C523" s="18"/>
      <c r="D523" s="23"/>
      <c r="E523" s="18"/>
      <c r="F523" s="194">
        <f>$G$19</f>
        <v>0</v>
      </c>
      <c r="G523" s="155" t="s">
        <v>198</v>
      </c>
      <c r="H523" s="5">
        <v>0</v>
      </c>
      <c r="I523" s="164"/>
      <c r="J523" s="96"/>
      <c r="K523" s="95"/>
      <c r="L523" s="95">
        <f>F523*H523</f>
        <v>0</v>
      </c>
      <c r="M523" s="92">
        <f t="shared" si="84"/>
        <v>0</v>
      </c>
      <c r="N523" s="92"/>
      <c r="Q523" s="101"/>
      <c r="R523" s="101"/>
      <c r="S523" s="101"/>
      <c r="T523" s="101"/>
      <c r="U523" s="101"/>
      <c r="V523" s="187"/>
      <c r="W523" s="415"/>
      <c r="X523" s="498"/>
    </row>
    <row r="524" spans="1:29" x14ac:dyDescent="0.2">
      <c r="A524" s="12">
        <f>A523+1</f>
        <v>7305</v>
      </c>
      <c r="C524" s="18"/>
      <c r="D524" s="23"/>
      <c r="E524" s="18"/>
      <c r="F524" s="24"/>
      <c r="G524" s="170"/>
      <c r="H524" s="5"/>
      <c r="I524" s="86"/>
      <c r="J524" s="96"/>
      <c r="K524" s="95"/>
      <c r="L524" s="95"/>
      <c r="M524" s="92">
        <f t="shared" si="84"/>
        <v>0</v>
      </c>
      <c r="N524" s="92"/>
      <c r="Q524" s="101"/>
      <c r="R524" s="101"/>
      <c r="S524" s="101"/>
      <c r="T524" s="101"/>
      <c r="U524" s="101"/>
      <c r="V524" s="187"/>
      <c r="W524" s="415"/>
      <c r="X524" s="498"/>
    </row>
    <row r="525" spans="1:29" x14ac:dyDescent="0.2">
      <c r="C525" s="18"/>
      <c r="D525" s="23"/>
      <c r="E525" s="18"/>
      <c r="F525" s="24"/>
      <c r="G525" s="170"/>
      <c r="H525" s="5"/>
      <c r="I525" s="86"/>
      <c r="J525" s="94"/>
      <c r="K525" s="93"/>
      <c r="L525" s="93"/>
      <c r="M525" s="92"/>
      <c r="N525" s="92"/>
      <c r="Q525" s="101"/>
      <c r="R525" s="101"/>
      <c r="S525" s="101"/>
      <c r="T525" s="101"/>
      <c r="U525" s="101"/>
      <c r="V525" s="187"/>
      <c r="W525" s="415"/>
      <c r="X525" s="498"/>
    </row>
    <row r="526" spans="1:29" x14ac:dyDescent="0.2">
      <c r="B526" s="106" t="s">
        <v>211</v>
      </c>
      <c r="C526" s="49"/>
      <c r="D526" s="82"/>
      <c r="E526" s="49"/>
      <c r="F526" s="130"/>
      <c r="G526" s="193"/>
      <c r="H526" s="105"/>
      <c r="I526" s="105" t="s">
        <v>79</v>
      </c>
      <c r="J526" s="104"/>
      <c r="K526" s="103">
        <f>SUM(K527:K533)</f>
        <v>0</v>
      </c>
      <c r="L526" s="103">
        <f>SUM(L527:L533)</f>
        <v>0</v>
      </c>
      <c r="M526" s="158">
        <f>SUM(M527:M533)</f>
        <v>0</v>
      </c>
      <c r="N526" s="158">
        <f>SUM(N527:N533)</f>
        <v>0</v>
      </c>
      <c r="O526" s="110"/>
      <c r="Q526" s="101"/>
      <c r="R526" s="101"/>
      <c r="S526" s="101"/>
      <c r="T526" s="101"/>
      <c r="U526" s="101"/>
      <c r="V526" s="187"/>
      <c r="W526" s="415"/>
      <c r="X526" s="498"/>
    </row>
    <row r="527" spans="1:29" x14ac:dyDescent="0.2">
      <c r="A527" s="12">
        <v>7400</v>
      </c>
      <c r="B527" s="9" t="s">
        <v>210</v>
      </c>
      <c r="C527" s="18"/>
      <c r="D527" s="23"/>
      <c r="E527" s="18"/>
      <c r="F527" s="194">
        <f>$G$19</f>
        <v>0</v>
      </c>
      <c r="G527" s="155" t="s">
        <v>198</v>
      </c>
      <c r="H527" s="5">
        <v>0</v>
      </c>
      <c r="I527" s="86"/>
      <c r="J527" s="96"/>
      <c r="K527" s="95"/>
      <c r="L527" s="95">
        <f>F527*H527</f>
        <v>0</v>
      </c>
      <c r="M527" s="92">
        <f t="shared" ref="M527:M532" si="85">K527+L527</f>
        <v>0</v>
      </c>
      <c r="N527" s="92"/>
      <c r="Q527" s="101"/>
      <c r="R527" s="101"/>
      <c r="S527" s="101"/>
      <c r="T527" s="101"/>
      <c r="U527" s="101"/>
      <c r="V527" s="187"/>
      <c r="W527" s="415"/>
      <c r="X527" s="506" t="s">
        <v>602</v>
      </c>
      <c r="Y527" s="525"/>
      <c r="Z527" s="510"/>
      <c r="AA527" s="190"/>
      <c r="AB527" s="190"/>
      <c r="AC527" s="510"/>
    </row>
    <row r="528" spans="1:29" x14ac:dyDescent="0.2">
      <c r="A528" s="12">
        <f>A527+1</f>
        <v>7401</v>
      </c>
      <c r="B528" s="9" t="s">
        <v>209</v>
      </c>
      <c r="C528" s="18"/>
      <c r="D528" s="23"/>
      <c r="E528" s="18"/>
      <c r="F528" s="24"/>
      <c r="G528" s="155" t="s">
        <v>130</v>
      </c>
      <c r="H528" s="5">
        <v>0</v>
      </c>
      <c r="I528" s="86"/>
      <c r="J528" s="96"/>
      <c r="K528" s="95"/>
      <c r="L528" s="95">
        <f>F528*H528</f>
        <v>0</v>
      </c>
      <c r="M528" s="92">
        <f t="shared" si="85"/>
        <v>0</v>
      </c>
      <c r="N528" s="92"/>
      <c r="Q528" s="101"/>
      <c r="R528" s="101"/>
      <c r="S528" s="101"/>
      <c r="T528" s="101"/>
      <c r="U528" s="101"/>
      <c r="V528" s="187"/>
      <c r="W528" s="415"/>
      <c r="X528" s="498"/>
    </row>
    <row r="529" spans="1:29" x14ac:dyDescent="0.2">
      <c r="A529" s="12">
        <f>A528+1</f>
        <v>7402</v>
      </c>
      <c r="B529" s="9" t="s">
        <v>208</v>
      </c>
      <c r="C529" s="18"/>
      <c r="D529" s="23"/>
      <c r="E529" s="18"/>
      <c r="F529" s="24"/>
      <c r="G529" s="155" t="s">
        <v>130</v>
      </c>
      <c r="H529" s="5">
        <v>0</v>
      </c>
      <c r="I529" s="86"/>
      <c r="J529" s="96"/>
      <c r="K529" s="95"/>
      <c r="L529" s="95">
        <f>F529*H529</f>
        <v>0</v>
      </c>
      <c r="M529" s="92">
        <f t="shared" si="85"/>
        <v>0</v>
      </c>
      <c r="N529" s="92"/>
      <c r="Q529" s="101"/>
      <c r="R529" s="101"/>
      <c r="S529" s="101"/>
      <c r="T529" s="101"/>
      <c r="U529" s="101"/>
      <c r="V529" s="187"/>
      <c r="W529" s="415"/>
      <c r="X529" s="498"/>
    </row>
    <row r="530" spans="1:29" x14ac:dyDescent="0.2">
      <c r="A530" s="12">
        <f>A529+1</f>
        <v>7403</v>
      </c>
      <c r="B530" s="9" t="s">
        <v>207</v>
      </c>
      <c r="C530" s="18"/>
      <c r="D530" s="23"/>
      <c r="E530" s="18"/>
      <c r="F530" s="24"/>
      <c r="G530" s="155" t="s">
        <v>130</v>
      </c>
      <c r="H530" s="5">
        <v>0</v>
      </c>
      <c r="I530" s="86"/>
      <c r="J530" s="96"/>
      <c r="K530" s="95"/>
      <c r="L530" s="95">
        <f>F530*H530</f>
        <v>0</v>
      </c>
      <c r="M530" s="92">
        <f t="shared" si="85"/>
        <v>0</v>
      </c>
      <c r="N530" s="92"/>
      <c r="Q530" s="101"/>
      <c r="R530" s="101"/>
      <c r="S530" s="101"/>
      <c r="T530" s="101"/>
      <c r="U530" s="101"/>
      <c r="V530" s="187"/>
      <c r="W530" s="415"/>
      <c r="X530" s="498"/>
    </row>
    <row r="531" spans="1:29" x14ac:dyDescent="0.2">
      <c r="A531" s="12">
        <f>A530+1</f>
        <v>7404</v>
      </c>
      <c r="B531" s="9" t="s">
        <v>121</v>
      </c>
      <c r="C531" s="18"/>
      <c r="D531" s="23"/>
      <c r="E531" s="18"/>
      <c r="F531" s="194">
        <f>$G$19</f>
        <v>0</v>
      </c>
      <c r="G531" s="155" t="s">
        <v>198</v>
      </c>
      <c r="H531" s="5">
        <v>0</v>
      </c>
      <c r="I531" s="86"/>
      <c r="J531" s="96"/>
      <c r="K531" s="95"/>
      <c r="L531" s="95">
        <f>F531*H531</f>
        <v>0</v>
      </c>
      <c r="M531" s="92">
        <f t="shared" si="85"/>
        <v>0</v>
      </c>
      <c r="N531" s="92"/>
      <c r="Q531" s="101"/>
      <c r="R531" s="101"/>
      <c r="S531" s="101"/>
      <c r="T531" s="101"/>
      <c r="U531" s="101"/>
      <c r="V531" s="187"/>
      <c r="W531" s="415"/>
      <c r="X531" s="498"/>
    </row>
    <row r="532" spans="1:29" x14ac:dyDescent="0.2">
      <c r="A532" s="12">
        <f>A531+1</f>
        <v>7405</v>
      </c>
      <c r="C532" s="18"/>
      <c r="D532" s="23"/>
      <c r="E532" s="18"/>
      <c r="F532" s="24"/>
      <c r="G532" s="170"/>
      <c r="H532" s="5"/>
      <c r="I532" s="86"/>
      <c r="J532" s="96"/>
      <c r="K532" s="95"/>
      <c r="L532" s="95"/>
      <c r="M532" s="92">
        <f t="shared" si="85"/>
        <v>0</v>
      </c>
      <c r="N532" s="92"/>
      <c r="Q532" s="101"/>
      <c r="R532" s="101"/>
      <c r="S532" s="101"/>
      <c r="T532" s="101"/>
      <c r="U532" s="101"/>
      <c r="V532" s="187"/>
      <c r="W532" s="415"/>
      <c r="X532" s="498"/>
    </row>
    <row r="533" spans="1:29" x14ac:dyDescent="0.2">
      <c r="C533" s="18"/>
      <c r="D533" s="23"/>
      <c r="E533" s="18"/>
      <c r="F533" s="24"/>
      <c r="G533" s="170"/>
      <c r="H533" s="5"/>
      <c r="I533" s="86"/>
      <c r="J533" s="94"/>
      <c r="K533" s="93"/>
      <c r="L533" s="93"/>
      <c r="M533" s="92"/>
      <c r="N533" s="92"/>
      <c r="Q533" s="101"/>
      <c r="R533" s="101"/>
      <c r="S533" s="101"/>
      <c r="T533" s="101"/>
      <c r="U533" s="101"/>
      <c r="V533" s="187"/>
      <c r="W533" s="415"/>
      <c r="X533" s="498"/>
    </row>
    <row r="534" spans="1:29" x14ac:dyDescent="0.2">
      <c r="B534" s="106" t="s">
        <v>206</v>
      </c>
      <c r="C534" s="49"/>
      <c r="D534" s="82"/>
      <c r="E534" s="49"/>
      <c r="F534" s="130"/>
      <c r="G534" s="193"/>
      <c r="H534" s="105"/>
      <c r="I534" s="105" t="s">
        <v>79</v>
      </c>
      <c r="J534" s="104"/>
      <c r="K534" s="103">
        <f>SUM(K535:K540)</f>
        <v>0</v>
      </c>
      <c r="L534" s="103">
        <f>SUM(L535:L540)</f>
        <v>0</v>
      </c>
      <c r="M534" s="158">
        <f>SUM(M535:M540)</f>
        <v>0</v>
      </c>
      <c r="N534" s="158">
        <f>SUM(N535:N541)</f>
        <v>0</v>
      </c>
      <c r="O534" s="110"/>
      <c r="Q534" s="101"/>
      <c r="R534" s="101"/>
      <c r="S534" s="101"/>
      <c r="T534" s="101"/>
      <c r="U534" s="101"/>
      <c r="V534" s="187"/>
      <c r="W534" s="415"/>
      <c r="X534" s="498"/>
    </row>
    <row r="535" spans="1:29" x14ac:dyDescent="0.2">
      <c r="A535" s="12">
        <v>7500</v>
      </c>
      <c r="B535" s="9" t="s">
        <v>205</v>
      </c>
      <c r="C535" s="18"/>
      <c r="D535" s="23"/>
      <c r="E535" s="18"/>
      <c r="F535" s="194">
        <f>$G$261</f>
        <v>0</v>
      </c>
      <c r="G535" s="155" t="s">
        <v>198</v>
      </c>
      <c r="H535" s="5">
        <v>0</v>
      </c>
      <c r="I535" s="86"/>
      <c r="J535" s="96"/>
      <c r="K535" s="95"/>
      <c r="L535" s="95">
        <f>F535*H535</f>
        <v>0</v>
      </c>
      <c r="M535" s="92">
        <f>K535+L535</f>
        <v>0</v>
      </c>
      <c r="N535" s="92"/>
      <c r="Q535" s="101"/>
      <c r="R535" s="101"/>
      <c r="S535" s="101"/>
      <c r="T535" s="101"/>
      <c r="U535" s="101"/>
      <c r="V535" s="187"/>
      <c r="W535" s="415"/>
      <c r="X535" s="506" t="s">
        <v>603</v>
      </c>
      <c r="Y535" s="525"/>
      <c r="Z535" s="510"/>
      <c r="AA535" s="190"/>
      <c r="AB535" s="190"/>
      <c r="AC535" s="510"/>
    </row>
    <row r="536" spans="1:29" x14ac:dyDescent="0.2">
      <c r="A536" s="12">
        <f>A535+1</f>
        <v>7501</v>
      </c>
      <c r="B536" s="9" t="s">
        <v>204</v>
      </c>
      <c r="C536" s="18"/>
      <c r="D536" s="23"/>
      <c r="E536" s="18"/>
      <c r="F536" s="26"/>
      <c r="G536" s="155" t="s">
        <v>198</v>
      </c>
      <c r="H536" s="5">
        <v>0</v>
      </c>
      <c r="I536" s="86"/>
      <c r="J536" s="96"/>
      <c r="K536" s="95"/>
      <c r="L536" s="95">
        <f>F536*H536</f>
        <v>0</v>
      </c>
      <c r="M536" s="92">
        <f>K536+L536</f>
        <v>0</v>
      </c>
      <c r="N536" s="92"/>
      <c r="Q536" s="101"/>
      <c r="R536" s="101"/>
      <c r="S536" s="101"/>
      <c r="T536" s="101"/>
      <c r="U536" s="101"/>
      <c r="V536" s="187"/>
      <c r="W536" s="415"/>
      <c r="X536" s="498"/>
    </row>
    <row r="537" spans="1:29" x14ac:dyDescent="0.2">
      <c r="A537" s="12">
        <f>A536+1</f>
        <v>7502</v>
      </c>
      <c r="B537" s="9" t="s">
        <v>203</v>
      </c>
      <c r="C537" s="18"/>
      <c r="D537" s="23"/>
      <c r="E537" s="18"/>
      <c r="F537" s="191">
        <v>0</v>
      </c>
      <c r="G537" s="155" t="s">
        <v>130</v>
      </c>
      <c r="H537" s="5">
        <v>0</v>
      </c>
      <c r="I537" s="86"/>
      <c r="J537" s="96"/>
      <c r="K537" s="95"/>
      <c r="L537" s="95">
        <f>F537*H537</f>
        <v>0</v>
      </c>
      <c r="M537" s="92">
        <f>K537+L537</f>
        <v>0</v>
      </c>
      <c r="N537" s="92"/>
      <c r="Q537" s="101"/>
      <c r="R537" s="101"/>
      <c r="S537" s="101"/>
      <c r="T537" s="101"/>
      <c r="U537" s="101"/>
      <c r="V537" s="187"/>
      <c r="W537" s="415"/>
      <c r="X537" s="498"/>
    </row>
    <row r="538" spans="1:29" x14ac:dyDescent="0.2">
      <c r="A538" s="12">
        <f>A537+1</f>
        <v>7503</v>
      </c>
      <c r="B538" s="9" t="s">
        <v>121</v>
      </c>
      <c r="C538" s="18"/>
      <c r="D538" s="23"/>
      <c r="E538" s="18"/>
      <c r="F538" s="194">
        <f>$F$535</f>
        <v>0</v>
      </c>
      <c r="G538" s="155" t="s">
        <v>198</v>
      </c>
      <c r="H538" s="5">
        <v>0</v>
      </c>
      <c r="I538" s="86"/>
      <c r="J538" s="96"/>
      <c r="K538" s="95"/>
      <c r="L538" s="95">
        <f>F538*H538</f>
        <v>0</v>
      </c>
      <c r="M538" s="92">
        <f>K538+L538</f>
        <v>0</v>
      </c>
      <c r="N538" s="92"/>
      <c r="Q538" s="101"/>
      <c r="R538" s="101"/>
      <c r="S538" s="101"/>
      <c r="T538" s="101"/>
      <c r="U538" s="101"/>
      <c r="V538" s="187"/>
      <c r="W538" s="415"/>
      <c r="X538" s="498"/>
    </row>
    <row r="539" spans="1:29" x14ac:dyDescent="0.2">
      <c r="A539" s="12">
        <f>A538+1</f>
        <v>7504</v>
      </c>
      <c r="C539" s="18"/>
      <c r="D539" s="23"/>
      <c r="E539" s="18"/>
      <c r="F539" s="191"/>
      <c r="G539" s="170"/>
      <c r="H539" s="5"/>
      <c r="I539" s="86"/>
      <c r="J539" s="96"/>
      <c r="K539" s="95"/>
      <c r="L539" s="95"/>
      <c r="M539" s="92">
        <f>K539+L539</f>
        <v>0</v>
      </c>
      <c r="N539" s="92"/>
      <c r="Q539" s="101"/>
      <c r="R539" s="101"/>
      <c r="S539" s="101"/>
      <c r="T539" s="101"/>
      <c r="U539" s="101"/>
      <c r="V539" s="187"/>
      <c r="W539" s="415"/>
      <c r="X539" s="498"/>
    </row>
    <row r="540" spans="1:29" x14ac:dyDescent="0.2">
      <c r="C540" s="18"/>
      <c r="D540" s="23"/>
      <c r="E540" s="18"/>
      <c r="F540" s="24"/>
      <c r="G540" s="170"/>
      <c r="H540" s="5"/>
      <c r="I540" s="86"/>
      <c r="J540" s="86"/>
      <c r="K540" s="93"/>
      <c r="L540" s="93"/>
      <c r="M540" s="95"/>
      <c r="N540" s="95"/>
      <c r="Q540" s="101"/>
      <c r="R540" s="101"/>
      <c r="S540" s="101"/>
      <c r="T540" s="101"/>
      <c r="U540" s="101"/>
      <c r="V540" s="187"/>
      <c r="W540" s="415"/>
      <c r="X540" s="498"/>
    </row>
    <row r="541" spans="1:29" x14ac:dyDescent="0.2">
      <c r="C541" s="18"/>
      <c r="D541" s="23"/>
      <c r="E541" s="18"/>
      <c r="F541" s="24"/>
      <c r="G541" s="170"/>
      <c r="H541" s="5"/>
      <c r="I541" s="86"/>
      <c r="J541" s="86"/>
      <c r="K541" s="168"/>
      <c r="L541" s="168"/>
      <c r="M541" s="108"/>
      <c r="N541" s="108"/>
      <c r="Q541" s="101"/>
      <c r="R541" s="101"/>
      <c r="S541" s="101"/>
      <c r="T541" s="101"/>
      <c r="U541" s="101"/>
      <c r="V541" s="187"/>
      <c r="W541" s="415"/>
      <c r="X541" s="498"/>
    </row>
    <row r="542" spans="1:29" x14ac:dyDescent="0.2">
      <c r="A542" s="107"/>
      <c r="B542" s="106" t="s">
        <v>202</v>
      </c>
      <c r="C542" s="49"/>
      <c r="D542" s="82"/>
      <c r="E542" s="49"/>
      <c r="F542" s="130"/>
      <c r="G542" s="193"/>
      <c r="H542" s="105"/>
      <c r="I542" s="105" t="s">
        <v>79</v>
      </c>
      <c r="J542" s="104"/>
      <c r="K542" s="103">
        <f>SUM(K543:K557)</f>
        <v>0</v>
      </c>
      <c r="L542" s="103">
        <f>SUM(L543:L557)</f>
        <v>0</v>
      </c>
      <c r="M542" s="192">
        <f>SUM(M543:M557)</f>
        <v>0</v>
      </c>
      <c r="N542" s="192">
        <f>SUM(N543:N557)</f>
        <v>0</v>
      </c>
      <c r="Q542" s="101"/>
      <c r="R542" s="101"/>
      <c r="S542" s="101"/>
      <c r="T542" s="101"/>
      <c r="U542" s="101"/>
      <c r="V542" s="187"/>
      <c r="W542" s="415"/>
      <c r="X542" s="498"/>
      <c r="AB542" s="5" t="s">
        <v>255</v>
      </c>
    </row>
    <row r="543" spans="1:29" x14ac:dyDescent="0.2">
      <c r="A543" s="12">
        <v>7600</v>
      </c>
      <c r="B543" s="9" t="s">
        <v>201</v>
      </c>
      <c r="C543" s="18"/>
      <c r="D543" s="23"/>
      <c r="E543" s="18"/>
      <c r="F543" s="17">
        <v>0</v>
      </c>
      <c r="G543" s="155" t="s">
        <v>200</v>
      </c>
      <c r="H543" s="5">
        <v>0</v>
      </c>
      <c r="I543" s="164"/>
      <c r="J543" s="96"/>
      <c r="K543" s="95"/>
      <c r="L543" s="95">
        <f t="shared" ref="L543:L551" si="86">F543*H543</f>
        <v>0</v>
      </c>
      <c r="M543" s="92">
        <f t="shared" ref="M543:M556" si="87">K543+L543</f>
        <v>0</v>
      </c>
      <c r="N543" s="92"/>
      <c r="Q543" s="9"/>
      <c r="R543" s="101"/>
      <c r="S543" s="101"/>
      <c r="T543" s="101"/>
      <c r="U543" s="101"/>
      <c r="V543" s="187"/>
      <c r="W543" s="415"/>
      <c r="X543" s="498"/>
    </row>
    <row r="544" spans="1:29" x14ac:dyDescent="0.2">
      <c r="A544" s="12">
        <f t="shared" ref="A544:A556" si="88">A543+1</f>
        <v>7601</v>
      </c>
      <c r="B544" s="9" t="s">
        <v>199</v>
      </c>
      <c r="C544" s="18"/>
      <c r="D544" s="23"/>
      <c r="E544" s="18"/>
      <c r="F544" s="191">
        <v>0</v>
      </c>
      <c r="G544" s="155" t="s">
        <v>198</v>
      </c>
      <c r="H544" s="5">
        <v>0</v>
      </c>
      <c r="I544" s="86"/>
      <c r="J544" s="96"/>
      <c r="K544" s="95"/>
      <c r="L544" s="95">
        <f t="shared" si="86"/>
        <v>0</v>
      </c>
      <c r="M544" s="92">
        <f t="shared" si="87"/>
        <v>0</v>
      </c>
      <c r="N544" s="92"/>
      <c r="Q544" s="9"/>
      <c r="R544" s="101"/>
      <c r="S544" s="101"/>
      <c r="T544" s="101"/>
      <c r="U544" s="101"/>
      <c r="V544" s="187"/>
      <c r="W544" s="415"/>
      <c r="X544" s="498"/>
    </row>
    <row r="545" spans="1:29" x14ac:dyDescent="0.2">
      <c r="A545" s="12">
        <f t="shared" si="88"/>
        <v>7602</v>
      </c>
      <c r="B545" s="9" t="s">
        <v>197</v>
      </c>
      <c r="C545" s="18"/>
      <c r="D545" s="23"/>
      <c r="E545" s="191" t="s">
        <v>190</v>
      </c>
      <c r="F545" s="24">
        <v>0</v>
      </c>
      <c r="G545" s="155" t="s">
        <v>130</v>
      </c>
      <c r="H545" s="5">
        <v>0</v>
      </c>
      <c r="I545" s="86"/>
      <c r="J545" s="96"/>
      <c r="K545" s="95"/>
      <c r="L545" s="95">
        <f t="shared" si="86"/>
        <v>0</v>
      </c>
      <c r="M545" s="92">
        <f t="shared" si="87"/>
        <v>0</v>
      </c>
      <c r="N545" s="92"/>
      <c r="Q545" s="9"/>
      <c r="R545" s="101"/>
      <c r="S545" s="101"/>
      <c r="T545" s="101"/>
      <c r="U545" s="101"/>
      <c r="V545" s="187"/>
      <c r="W545" s="415"/>
      <c r="X545" s="498"/>
    </row>
    <row r="546" spans="1:29" x14ac:dyDescent="0.2">
      <c r="A546" s="12">
        <f t="shared" si="88"/>
        <v>7603</v>
      </c>
      <c r="B546" s="9" t="s">
        <v>196</v>
      </c>
      <c r="C546" s="18"/>
      <c r="D546" s="23"/>
      <c r="E546" s="191" t="s">
        <v>190</v>
      </c>
      <c r="F546" s="191">
        <v>0</v>
      </c>
      <c r="G546" s="155" t="s">
        <v>130</v>
      </c>
      <c r="H546" s="5">
        <v>0</v>
      </c>
      <c r="I546" s="86"/>
      <c r="J546" s="96"/>
      <c r="K546" s="95"/>
      <c r="L546" s="95">
        <f t="shared" si="86"/>
        <v>0</v>
      </c>
      <c r="M546" s="92">
        <f t="shared" si="87"/>
        <v>0</v>
      </c>
      <c r="N546" s="92"/>
      <c r="Q546" s="9"/>
      <c r="R546" s="101"/>
      <c r="S546" s="101"/>
      <c r="T546" s="101"/>
      <c r="U546" s="101"/>
      <c r="V546" s="187"/>
      <c r="W546" s="415"/>
      <c r="X546" s="498"/>
    </row>
    <row r="547" spans="1:29" x14ac:dyDescent="0.2">
      <c r="A547" s="12">
        <f t="shared" si="88"/>
        <v>7604</v>
      </c>
      <c r="B547" s="9" t="s">
        <v>195</v>
      </c>
      <c r="C547" s="18"/>
      <c r="D547" s="23"/>
      <c r="E547" s="191" t="s">
        <v>190</v>
      </c>
      <c r="F547" s="191">
        <v>0</v>
      </c>
      <c r="G547" s="155" t="s">
        <v>130</v>
      </c>
      <c r="H547" s="5">
        <v>0</v>
      </c>
      <c r="I547" s="86"/>
      <c r="J547" s="96"/>
      <c r="K547" s="95"/>
      <c r="L547" s="95">
        <f t="shared" si="86"/>
        <v>0</v>
      </c>
      <c r="M547" s="92">
        <f t="shared" si="87"/>
        <v>0</v>
      </c>
      <c r="N547" s="92"/>
      <c r="Q547" s="9"/>
      <c r="R547" s="101"/>
      <c r="S547" s="101"/>
      <c r="T547" s="101"/>
      <c r="U547" s="101"/>
      <c r="V547" s="187"/>
      <c r="W547" s="415"/>
      <c r="X547" s="498"/>
    </row>
    <row r="548" spans="1:29" x14ac:dyDescent="0.2">
      <c r="A548" s="12">
        <f t="shared" si="88"/>
        <v>7605</v>
      </c>
      <c r="B548" s="9" t="s">
        <v>194</v>
      </c>
      <c r="C548" s="18"/>
      <c r="D548" s="23"/>
      <c r="E548" s="191" t="s">
        <v>190</v>
      </c>
      <c r="F548" s="24">
        <v>0</v>
      </c>
      <c r="G548" s="155" t="s">
        <v>130</v>
      </c>
      <c r="H548" s="5">
        <v>0</v>
      </c>
      <c r="I548" s="86"/>
      <c r="J548" s="96"/>
      <c r="K548" s="95"/>
      <c r="L548" s="95">
        <f t="shared" si="86"/>
        <v>0</v>
      </c>
      <c r="M548" s="92">
        <f t="shared" si="87"/>
        <v>0</v>
      </c>
      <c r="N548" s="92"/>
      <c r="Q548" s="9"/>
      <c r="R548" s="101"/>
      <c r="S548" s="101"/>
      <c r="T548" s="101"/>
      <c r="U548" s="101"/>
      <c r="V548" s="187"/>
      <c r="W548" s="415"/>
      <c r="X548" s="498"/>
    </row>
    <row r="549" spans="1:29" x14ac:dyDescent="0.2">
      <c r="A549" s="12">
        <f t="shared" si="88"/>
        <v>7606</v>
      </c>
      <c r="B549" s="9" t="s">
        <v>193</v>
      </c>
      <c r="C549" s="18"/>
      <c r="D549" s="23"/>
      <c r="E549" s="191" t="s">
        <v>190</v>
      </c>
      <c r="F549" s="24">
        <v>0</v>
      </c>
      <c r="G549" s="155" t="s">
        <v>130</v>
      </c>
      <c r="H549" s="5">
        <v>0</v>
      </c>
      <c r="I549" s="86"/>
      <c r="J549" s="96"/>
      <c r="K549" s="95"/>
      <c r="L549" s="95">
        <f t="shared" si="86"/>
        <v>0</v>
      </c>
      <c r="M549" s="92">
        <f t="shared" si="87"/>
        <v>0</v>
      </c>
      <c r="N549" s="92"/>
      <c r="Q549" s="9"/>
      <c r="R549" s="101"/>
      <c r="S549" s="101"/>
      <c r="T549" s="101"/>
      <c r="U549" s="101"/>
      <c r="V549" s="187"/>
      <c r="W549" s="415"/>
      <c r="X549" s="498"/>
    </row>
    <row r="550" spans="1:29" x14ac:dyDescent="0.2">
      <c r="A550" s="12">
        <f t="shared" si="88"/>
        <v>7607</v>
      </c>
      <c r="B550" s="9" t="s">
        <v>192</v>
      </c>
      <c r="C550" s="18"/>
      <c r="D550" s="23"/>
      <c r="E550" s="191" t="s">
        <v>190</v>
      </c>
      <c r="F550" s="24">
        <v>0</v>
      </c>
      <c r="G550" s="155" t="s">
        <v>130</v>
      </c>
      <c r="H550" s="5">
        <v>0</v>
      </c>
      <c r="I550" s="86"/>
      <c r="J550" s="96"/>
      <c r="K550" s="95"/>
      <c r="L550" s="95">
        <f t="shared" si="86"/>
        <v>0</v>
      </c>
      <c r="M550" s="92">
        <f t="shared" si="87"/>
        <v>0</v>
      </c>
      <c r="N550" s="92"/>
      <c r="Q550" s="9"/>
      <c r="R550" s="101"/>
      <c r="S550" s="101"/>
      <c r="T550" s="101"/>
      <c r="U550" s="101"/>
      <c r="V550" s="187"/>
      <c r="W550" s="415"/>
      <c r="X550" s="498"/>
    </row>
    <row r="551" spans="1:29" x14ac:dyDescent="0.2">
      <c r="A551" s="12">
        <f t="shared" si="88"/>
        <v>7608</v>
      </c>
      <c r="B551" s="9" t="s">
        <v>191</v>
      </c>
      <c r="C551" s="18"/>
      <c r="D551" s="23"/>
      <c r="E551" s="191" t="s">
        <v>190</v>
      </c>
      <c r="F551" s="24">
        <v>0</v>
      </c>
      <c r="G551" s="155" t="s">
        <v>130</v>
      </c>
      <c r="H551" s="5">
        <v>0</v>
      </c>
      <c r="I551" s="86"/>
      <c r="J551" s="96"/>
      <c r="K551" s="95"/>
      <c r="L551" s="95">
        <f t="shared" si="86"/>
        <v>0</v>
      </c>
      <c r="M551" s="92">
        <f t="shared" si="87"/>
        <v>0</v>
      </c>
      <c r="N551" s="92"/>
      <c r="Q551" s="9"/>
      <c r="R551" s="101"/>
      <c r="S551" s="101"/>
      <c r="T551" s="101"/>
      <c r="U551" s="101"/>
      <c r="V551" s="187"/>
      <c r="W551" s="415"/>
      <c r="X551" s="498"/>
    </row>
    <row r="552" spans="1:29" x14ac:dyDescent="0.2">
      <c r="A552" s="12">
        <f t="shared" si="88"/>
        <v>7609</v>
      </c>
      <c r="B552" s="9" t="s">
        <v>189</v>
      </c>
      <c r="C552" s="18"/>
      <c r="D552" s="23"/>
      <c r="E552" s="18"/>
      <c r="F552" s="24"/>
      <c r="G552" s="156"/>
      <c r="H552" s="5"/>
      <c r="I552" s="86"/>
      <c r="J552" s="96"/>
      <c r="K552" s="95"/>
      <c r="L552" s="95">
        <v>0</v>
      </c>
      <c r="M552" s="92">
        <f t="shared" si="87"/>
        <v>0</v>
      </c>
      <c r="N552" s="92"/>
      <c r="Q552" s="9"/>
      <c r="R552" s="101"/>
      <c r="S552" s="101"/>
      <c r="T552" s="101"/>
      <c r="U552" s="101"/>
      <c r="V552" s="187"/>
      <c r="W552" s="415"/>
      <c r="X552" s="498"/>
    </row>
    <row r="553" spans="1:29" x14ac:dyDescent="0.2">
      <c r="A553" s="12">
        <f t="shared" si="88"/>
        <v>7610</v>
      </c>
      <c r="B553" s="9" t="s">
        <v>188</v>
      </c>
      <c r="C553" s="18"/>
      <c r="D553" s="23"/>
      <c r="E553" s="18" t="s">
        <v>187</v>
      </c>
      <c r="F553" s="14">
        <v>0</v>
      </c>
      <c r="G553" s="156" t="s">
        <v>169</v>
      </c>
      <c r="H553" s="190">
        <v>0</v>
      </c>
      <c r="I553" s="86"/>
      <c r="J553" s="96"/>
      <c r="K553" s="95"/>
      <c r="L553" s="95">
        <f>ROUND((F553*H553)*2,1)/2</f>
        <v>0</v>
      </c>
      <c r="M553" s="92">
        <f t="shared" si="87"/>
        <v>0</v>
      </c>
      <c r="N553" s="92"/>
      <c r="Q553" s="9"/>
      <c r="R553" s="101"/>
      <c r="S553" s="101"/>
      <c r="T553" s="101"/>
      <c r="U553" s="101"/>
      <c r="V553" s="187"/>
      <c r="W553" s="415"/>
      <c r="X553" s="506" t="s">
        <v>604</v>
      </c>
      <c r="Y553" s="525"/>
      <c r="Z553" s="510"/>
      <c r="AA553" s="190"/>
      <c r="AB553" s="190"/>
      <c r="AC553" s="510"/>
    </row>
    <row r="554" spans="1:29" x14ac:dyDescent="0.2">
      <c r="A554" s="12">
        <f t="shared" si="88"/>
        <v>7611</v>
      </c>
      <c r="B554" s="9" t="s">
        <v>186</v>
      </c>
      <c r="C554" s="18"/>
      <c r="D554" s="23"/>
      <c r="E554" s="18"/>
      <c r="F554" s="24">
        <v>0</v>
      </c>
      <c r="G554" s="155" t="s">
        <v>130</v>
      </c>
      <c r="H554" s="5">
        <v>0</v>
      </c>
      <c r="I554" s="86"/>
      <c r="J554" s="96"/>
      <c r="K554" s="95"/>
      <c r="L554" s="95">
        <f>F554*H554</f>
        <v>0</v>
      </c>
      <c r="M554" s="92">
        <f t="shared" si="87"/>
        <v>0</v>
      </c>
      <c r="N554" s="92"/>
      <c r="Q554" s="9"/>
      <c r="R554" s="101"/>
      <c r="S554" s="101"/>
      <c r="T554" s="101"/>
      <c r="U554" s="101"/>
      <c r="V554" s="187"/>
      <c r="W554" s="415"/>
      <c r="X554" s="498"/>
    </row>
    <row r="555" spans="1:29" x14ac:dyDescent="0.2">
      <c r="A555" s="12">
        <f t="shared" si="88"/>
        <v>7612</v>
      </c>
      <c r="B555" s="9" t="s">
        <v>185</v>
      </c>
      <c r="C555" s="18"/>
      <c r="D555" s="23"/>
      <c r="E555" s="18"/>
      <c r="F555" s="24">
        <v>0</v>
      </c>
      <c r="G555" s="155" t="s">
        <v>130</v>
      </c>
      <c r="H555" s="5">
        <v>0</v>
      </c>
      <c r="I555" s="86"/>
      <c r="J555" s="96"/>
      <c r="K555" s="95"/>
      <c r="L555" s="95">
        <f>F555*H555</f>
        <v>0</v>
      </c>
      <c r="M555" s="92">
        <f t="shared" si="87"/>
        <v>0</v>
      </c>
      <c r="N555" s="92"/>
      <c r="Q555" s="9"/>
      <c r="R555" s="101"/>
      <c r="S555" s="101"/>
      <c r="T555" s="101"/>
      <c r="U555" s="101"/>
      <c r="V555" s="187"/>
      <c r="W555" s="415"/>
      <c r="X555" s="498"/>
    </row>
    <row r="556" spans="1:29" x14ac:dyDescent="0.2">
      <c r="A556" s="12">
        <f t="shared" si="88"/>
        <v>7613</v>
      </c>
      <c r="C556" s="18"/>
      <c r="D556" s="23"/>
      <c r="E556" s="18"/>
      <c r="F556" s="24"/>
      <c r="G556" s="23"/>
      <c r="H556" s="5"/>
      <c r="I556" s="86"/>
      <c r="J556" s="96"/>
      <c r="K556" s="95"/>
      <c r="L556" s="95"/>
      <c r="M556" s="92">
        <f t="shared" si="87"/>
        <v>0</v>
      </c>
      <c r="N556" s="92"/>
      <c r="Q556" s="101"/>
      <c r="R556" s="101"/>
      <c r="S556" s="101"/>
      <c r="T556" s="101"/>
      <c r="U556" s="101"/>
      <c r="V556" s="187"/>
      <c r="W556" s="415"/>
      <c r="X556" s="498"/>
    </row>
    <row r="557" spans="1:29" x14ac:dyDescent="0.2">
      <c r="C557" s="18"/>
      <c r="D557" s="23"/>
      <c r="E557" s="18"/>
      <c r="F557" s="24"/>
      <c r="G557" s="23"/>
      <c r="H557" s="5"/>
      <c r="I557" s="86"/>
      <c r="J557" s="96"/>
      <c r="K557" s="95"/>
      <c r="L557" s="95"/>
      <c r="M557" s="92"/>
      <c r="N557" s="92"/>
      <c r="Q557" s="101"/>
      <c r="R557" s="101"/>
      <c r="S557" s="101"/>
      <c r="T557" s="101"/>
      <c r="U557" s="101"/>
      <c r="V557" s="187"/>
      <c r="W557" s="415"/>
      <c r="X557" s="498"/>
    </row>
    <row r="558" spans="1:29" x14ac:dyDescent="0.2">
      <c r="A558" s="107"/>
      <c r="B558" s="106" t="s">
        <v>184</v>
      </c>
      <c r="C558" s="49"/>
      <c r="D558" s="82"/>
      <c r="E558" s="49"/>
      <c r="F558" s="130"/>
      <c r="G558" s="159"/>
      <c r="H558" s="105"/>
      <c r="I558" s="105" t="s">
        <v>79</v>
      </c>
      <c r="J558" s="104"/>
      <c r="K558" s="103">
        <f>SUM(K559:K565)</f>
        <v>0</v>
      </c>
      <c r="L558" s="103">
        <f>SUM(L559:L565)</f>
        <v>0</v>
      </c>
      <c r="M558" s="158">
        <f>SUM(M559:M565)</f>
        <v>0</v>
      </c>
      <c r="N558" s="158">
        <f>SUM(N559:N565)</f>
        <v>0</v>
      </c>
      <c r="O558" s="110"/>
      <c r="Q558" s="101"/>
      <c r="R558" s="101"/>
      <c r="S558" s="101"/>
      <c r="T558" s="101"/>
      <c r="U558" s="101"/>
      <c r="V558" s="187"/>
      <c r="W558" s="415"/>
      <c r="X558" s="498"/>
    </row>
    <row r="559" spans="1:29" x14ac:dyDescent="0.2">
      <c r="A559" s="12">
        <v>7700</v>
      </c>
      <c r="B559" s="9" t="s">
        <v>183</v>
      </c>
      <c r="C559" s="18"/>
      <c r="D559" s="23"/>
      <c r="E559" s="18"/>
      <c r="F559" s="24"/>
      <c r="G559" s="156"/>
      <c r="H559" s="5"/>
      <c r="J559" s="96"/>
      <c r="K559" s="95"/>
      <c r="L559" s="95">
        <v>0</v>
      </c>
      <c r="M559" s="92">
        <f>K559+L559</f>
        <v>0</v>
      </c>
      <c r="N559" s="92"/>
      <c r="X559" s="498"/>
    </row>
    <row r="560" spans="1:29" x14ac:dyDescent="0.2">
      <c r="A560" s="12">
        <f>A559+1</f>
        <v>7701</v>
      </c>
      <c r="B560" s="9" t="s">
        <v>182</v>
      </c>
      <c r="C560" s="18"/>
      <c r="D560" s="23"/>
      <c r="E560" s="18"/>
      <c r="F560" s="24"/>
      <c r="G560" s="156"/>
      <c r="H560" s="5"/>
      <c r="J560" s="96"/>
      <c r="K560" s="95"/>
      <c r="L560" s="95">
        <v>0</v>
      </c>
      <c r="M560" s="92">
        <f>K560+L560</f>
        <v>0</v>
      </c>
      <c r="N560" s="92"/>
      <c r="X560" s="498"/>
    </row>
    <row r="561" spans="1:29" x14ac:dyDescent="0.2">
      <c r="A561" s="12">
        <f>A560+1</f>
        <v>7702</v>
      </c>
      <c r="B561" s="9" t="s">
        <v>181</v>
      </c>
      <c r="C561" s="18"/>
      <c r="D561" s="23"/>
      <c r="E561" s="18"/>
      <c r="F561" s="24"/>
      <c r="G561" s="156"/>
      <c r="H561" s="5"/>
      <c r="I561" s="86"/>
      <c r="J561" s="96"/>
      <c r="K561" s="95"/>
      <c r="L561" s="95">
        <v>0</v>
      </c>
      <c r="M561" s="92">
        <f>K561+L561</f>
        <v>0</v>
      </c>
      <c r="N561" s="92"/>
      <c r="X561" s="498"/>
    </row>
    <row r="562" spans="1:29" x14ac:dyDescent="0.2">
      <c r="A562" s="12">
        <f>A561+1</f>
        <v>7703</v>
      </c>
      <c r="B562" s="9" t="s">
        <v>180</v>
      </c>
      <c r="C562" s="18"/>
      <c r="D562" s="23"/>
      <c r="E562" s="18"/>
      <c r="F562" s="24"/>
      <c r="G562" s="156"/>
      <c r="H562" s="5"/>
      <c r="I562" s="86"/>
      <c r="J562" s="96"/>
      <c r="K562" s="95"/>
      <c r="L562" s="95">
        <v>0</v>
      </c>
      <c r="M562" s="92">
        <f>K562+L562</f>
        <v>0</v>
      </c>
      <c r="N562" s="92"/>
      <c r="X562" s="498"/>
    </row>
    <row r="563" spans="1:29" x14ac:dyDescent="0.2">
      <c r="A563" s="12">
        <f>A562+1</f>
        <v>7704</v>
      </c>
      <c r="B563" s="9" t="s">
        <v>179</v>
      </c>
      <c r="C563" s="18"/>
      <c r="D563" s="23"/>
      <c r="E563" s="18"/>
      <c r="F563" s="24"/>
      <c r="G563" s="156"/>
      <c r="H563" s="5"/>
      <c r="I563" s="86"/>
      <c r="J563" s="96"/>
      <c r="K563" s="95"/>
      <c r="L563" s="95">
        <v>0</v>
      </c>
      <c r="M563" s="92">
        <f>K563+L563</f>
        <v>0</v>
      </c>
      <c r="N563" s="92"/>
      <c r="X563" s="498"/>
    </row>
    <row r="564" spans="1:29" x14ac:dyDescent="0.2">
      <c r="A564" s="12">
        <v>7705</v>
      </c>
      <c r="B564" s="9" t="s">
        <v>178</v>
      </c>
      <c r="C564" s="18"/>
      <c r="D564" s="23"/>
      <c r="E564" s="18"/>
      <c r="F564" s="24"/>
      <c r="G564" s="156"/>
      <c r="H564" s="5"/>
      <c r="I564" s="86"/>
      <c r="J564" s="96"/>
      <c r="K564" s="95"/>
      <c r="L564" s="95"/>
      <c r="M564" s="92"/>
      <c r="N564" s="92"/>
      <c r="X564" s="498"/>
    </row>
    <row r="565" spans="1:29" x14ac:dyDescent="0.2">
      <c r="C565" s="18"/>
      <c r="D565" s="23"/>
      <c r="E565" s="18"/>
      <c r="F565" s="24"/>
      <c r="G565" s="155"/>
      <c r="H565" s="5"/>
      <c r="I565" s="86"/>
      <c r="J565" s="96"/>
      <c r="K565" s="95"/>
      <c r="L565" s="95"/>
      <c r="M565" s="92">
        <f>K565+L565</f>
        <v>0</v>
      </c>
      <c r="N565" s="92"/>
      <c r="X565" s="498"/>
    </row>
    <row r="566" spans="1:29" x14ac:dyDescent="0.2">
      <c r="C566" s="18"/>
      <c r="D566" s="189"/>
      <c r="E566" s="154"/>
      <c r="F566" s="152"/>
      <c r="G566" s="188"/>
      <c r="H566" s="130"/>
      <c r="I566" s="130" t="s">
        <v>177</v>
      </c>
      <c r="J566" s="150"/>
      <c r="K566" s="149">
        <f>K501+K510+K518+K526+K534+K542+K558</f>
        <v>0</v>
      </c>
      <c r="L566" s="149">
        <f>L501+L510+L518+L526+L534+L542+L558</f>
        <v>0</v>
      </c>
      <c r="M566" s="149">
        <f>M501+M510+M518+M526+M534+M542+M558</f>
        <v>0</v>
      </c>
      <c r="N566" s="149">
        <f>N501+N510+N518+N526+N534+N542+N558</f>
        <v>0</v>
      </c>
      <c r="Q566" s="101"/>
      <c r="R566" s="101"/>
      <c r="S566" s="101"/>
      <c r="T566" s="101"/>
      <c r="U566" s="101"/>
      <c r="V566" s="187"/>
      <c r="W566" s="415"/>
      <c r="X566" s="498"/>
    </row>
    <row r="567" spans="1:29" ht="17" thickBot="1" x14ac:dyDescent="0.25">
      <c r="C567" s="18"/>
      <c r="D567" s="23"/>
      <c r="E567" s="18"/>
      <c r="F567" s="24"/>
      <c r="H567" s="5"/>
      <c r="I567" s="86"/>
      <c r="J567" s="94"/>
      <c r="K567" s="187"/>
      <c r="L567" s="187"/>
      <c r="M567" s="7"/>
      <c r="N567" s="186"/>
      <c r="Q567" s="101"/>
      <c r="R567" s="101"/>
      <c r="S567" s="101"/>
      <c r="T567" s="101"/>
      <c r="U567" s="101"/>
      <c r="V567" s="187"/>
      <c r="W567" s="415"/>
      <c r="X567" s="498"/>
    </row>
    <row r="568" spans="1:29" ht="40" x14ac:dyDescent="0.2">
      <c r="A568" s="185" t="s">
        <v>176</v>
      </c>
      <c r="B568" s="184" t="s">
        <v>175</v>
      </c>
      <c r="C568" s="182"/>
      <c r="D568" s="183"/>
      <c r="E568" s="182"/>
      <c r="F568" s="181"/>
      <c r="G568" s="180"/>
      <c r="H568" s="179"/>
      <c r="I568" s="178"/>
      <c r="J568" s="177"/>
      <c r="K568" s="176" t="s">
        <v>38</v>
      </c>
      <c r="L568" s="175" t="s">
        <v>37</v>
      </c>
      <c r="M568" s="174" t="s">
        <v>36</v>
      </c>
      <c r="N568" s="173" t="s">
        <v>520</v>
      </c>
      <c r="Q568" s="101"/>
      <c r="R568" s="101"/>
      <c r="S568" s="101"/>
      <c r="T568" s="101"/>
      <c r="U568" s="101"/>
      <c r="V568" s="187"/>
      <c r="W568" s="415"/>
      <c r="X568" s="498"/>
    </row>
    <row r="569" spans="1:29" x14ac:dyDescent="0.2">
      <c r="A569" s="107"/>
      <c r="B569" s="106" t="s">
        <v>174</v>
      </c>
      <c r="C569" s="49"/>
      <c r="D569" s="82"/>
      <c r="E569" s="49"/>
      <c r="F569" s="130"/>
      <c r="G569" s="47"/>
      <c r="H569" s="105"/>
      <c r="I569" s="105" t="s">
        <v>79</v>
      </c>
      <c r="J569" s="104"/>
      <c r="K569" s="103">
        <f>SUM(K570:K574)</f>
        <v>0</v>
      </c>
      <c r="L569" s="103">
        <f>SUM(L570:L574)</f>
        <v>0</v>
      </c>
      <c r="M569" s="158">
        <f>SUM(M570:M574)</f>
        <v>0</v>
      </c>
      <c r="N569" s="158">
        <f>SUM(N570:N574)</f>
        <v>0</v>
      </c>
      <c r="O569" s="110"/>
      <c r="Q569" s="101"/>
      <c r="R569" s="101"/>
      <c r="S569" s="101"/>
      <c r="T569" s="101"/>
      <c r="U569" s="101"/>
      <c r="V569" s="187"/>
      <c r="W569" s="415"/>
      <c r="X569" s="498"/>
    </row>
    <row r="570" spans="1:29" x14ac:dyDescent="0.2">
      <c r="A570" s="12">
        <v>8100</v>
      </c>
      <c r="B570" s="9" t="s">
        <v>173</v>
      </c>
      <c r="C570" s="18"/>
      <c r="D570" s="23"/>
      <c r="E570" s="18"/>
      <c r="F570" s="157">
        <v>0</v>
      </c>
      <c r="G570" s="156" t="s">
        <v>172</v>
      </c>
      <c r="H570" s="5">
        <v>0</v>
      </c>
      <c r="I570" s="86"/>
      <c r="J570" s="96"/>
      <c r="K570" s="95"/>
      <c r="L570" s="95">
        <f>F570*H570</f>
        <v>0</v>
      </c>
      <c r="M570" s="92">
        <f>K570+L570</f>
        <v>0</v>
      </c>
      <c r="N570" s="92"/>
      <c r="Q570" s="101"/>
      <c r="R570" s="101"/>
      <c r="S570" s="101"/>
      <c r="T570" s="101"/>
      <c r="U570" s="101"/>
      <c r="V570" s="187"/>
      <c r="W570" s="415"/>
      <c r="X570" s="506" t="s">
        <v>605</v>
      </c>
      <c r="Y570" s="525"/>
      <c r="Z570" s="510"/>
      <c r="AA570" s="190"/>
      <c r="AB570" s="190"/>
      <c r="AC570" s="510"/>
    </row>
    <row r="571" spans="1:29" x14ac:dyDescent="0.2">
      <c r="A571" s="12">
        <v>8101</v>
      </c>
      <c r="B571" s="9" t="s">
        <v>171</v>
      </c>
      <c r="C571" s="18"/>
      <c r="D571" s="23"/>
      <c r="E571" s="18"/>
      <c r="F571" s="172">
        <f>$G$20+5</f>
        <v>5</v>
      </c>
      <c r="G571" s="156" t="s">
        <v>169</v>
      </c>
      <c r="H571" s="5">
        <v>0</v>
      </c>
      <c r="I571" s="86"/>
      <c r="J571" s="96"/>
      <c r="K571" s="95"/>
      <c r="L571" s="95">
        <f>F571*H571</f>
        <v>0</v>
      </c>
      <c r="M571" s="92">
        <f>K571+L571</f>
        <v>0</v>
      </c>
      <c r="N571" s="92"/>
      <c r="Q571" s="101"/>
      <c r="R571" s="101"/>
      <c r="S571" s="101"/>
      <c r="T571" s="101"/>
      <c r="U571" s="101"/>
      <c r="V571" s="187"/>
      <c r="W571" s="415"/>
      <c r="X571" s="503" t="s">
        <v>606</v>
      </c>
      <c r="Y571" s="526"/>
      <c r="Z571" s="242"/>
      <c r="AA571" s="527"/>
      <c r="AB571" s="527"/>
      <c r="AC571" s="242"/>
    </row>
    <row r="572" spans="1:29" x14ac:dyDescent="0.2">
      <c r="A572" s="12">
        <v>8102</v>
      </c>
      <c r="B572" s="9" t="s">
        <v>170</v>
      </c>
      <c r="C572" s="18"/>
      <c r="D572" s="23"/>
      <c r="E572" s="18"/>
      <c r="F572" s="24">
        <v>0</v>
      </c>
      <c r="G572" s="156" t="s">
        <v>169</v>
      </c>
      <c r="H572" s="5">
        <v>0</v>
      </c>
      <c r="I572" s="86"/>
      <c r="J572" s="96"/>
      <c r="K572" s="95"/>
      <c r="L572" s="95">
        <f>F572*H572</f>
        <v>0</v>
      </c>
      <c r="M572" s="92">
        <f>K572+L572</f>
        <v>0</v>
      </c>
      <c r="N572" s="92"/>
      <c r="Q572" s="101"/>
      <c r="R572" s="101"/>
      <c r="S572" s="101"/>
      <c r="T572" s="101"/>
      <c r="U572" s="101"/>
      <c r="V572" s="187"/>
      <c r="W572" s="415"/>
      <c r="X572" s="498"/>
    </row>
    <row r="573" spans="1:29" x14ac:dyDescent="0.2">
      <c r="A573" s="12">
        <v>8103</v>
      </c>
      <c r="C573" s="18"/>
      <c r="D573" s="171"/>
      <c r="E573" s="18"/>
      <c r="F573" s="24"/>
      <c r="G573" s="156"/>
      <c r="H573" s="5"/>
      <c r="I573" s="86"/>
      <c r="J573" s="96"/>
      <c r="K573" s="95"/>
      <c r="L573" s="95"/>
      <c r="M573" s="92">
        <f>K573+L573</f>
        <v>0</v>
      </c>
      <c r="N573" s="92"/>
      <c r="Q573" s="101"/>
      <c r="R573" s="101"/>
      <c r="S573" s="101"/>
      <c r="T573" s="101"/>
      <c r="U573" s="101"/>
      <c r="V573" s="187"/>
      <c r="W573" s="415"/>
      <c r="X573" s="498"/>
    </row>
    <row r="574" spans="1:29" x14ac:dyDescent="0.2">
      <c r="C574" s="18"/>
      <c r="D574" s="23"/>
      <c r="E574" s="18"/>
      <c r="F574" s="24"/>
      <c r="G574" s="170"/>
      <c r="H574" s="15"/>
      <c r="I574" s="169"/>
      <c r="J574" s="86"/>
      <c r="K574" s="168"/>
      <c r="L574" s="168"/>
      <c r="M574" s="108"/>
      <c r="N574" s="108"/>
      <c r="Q574" s="101"/>
      <c r="R574" s="101"/>
      <c r="S574" s="101"/>
      <c r="T574" s="101"/>
      <c r="U574" s="101"/>
      <c r="V574" s="187"/>
      <c r="W574" s="415"/>
      <c r="X574" s="637" t="s">
        <v>607</v>
      </c>
      <c r="Y574" s="638"/>
      <c r="Z574" s="638"/>
      <c r="AA574" s="638"/>
      <c r="AB574" s="638"/>
      <c r="AC574" s="638"/>
    </row>
    <row r="575" spans="1:29" x14ac:dyDescent="0.2">
      <c r="A575" s="107"/>
      <c r="B575" s="106" t="s">
        <v>168</v>
      </c>
      <c r="C575" s="49"/>
      <c r="D575" s="82"/>
      <c r="E575" s="49"/>
      <c r="F575" s="50"/>
      <c r="G575" s="82"/>
      <c r="H575" s="105"/>
      <c r="I575" s="105" t="s">
        <v>79</v>
      </c>
      <c r="J575" s="104"/>
      <c r="K575" s="103">
        <f>SUM(K576:K607)</f>
        <v>0</v>
      </c>
      <c r="L575" s="103">
        <f>SUM(L576:L607)</f>
        <v>0</v>
      </c>
      <c r="M575" s="103">
        <f>SUM(M576:M607)</f>
        <v>0</v>
      </c>
      <c r="N575" s="103">
        <f>SUM(N576:N607)</f>
        <v>0</v>
      </c>
      <c r="Q575" s="101"/>
      <c r="R575" s="101"/>
      <c r="S575" s="101"/>
      <c r="T575" s="101"/>
      <c r="U575" s="101"/>
      <c r="V575" s="187"/>
      <c r="W575" s="415"/>
      <c r="X575" s="639"/>
      <c r="Y575" s="638"/>
      <c r="Z575" s="638"/>
      <c r="AA575" s="638"/>
      <c r="AB575" s="638"/>
      <c r="AC575" s="638"/>
    </row>
    <row r="576" spans="1:29" x14ac:dyDescent="0.2">
      <c r="A576" s="12">
        <v>8200</v>
      </c>
      <c r="B576" s="9" t="s">
        <v>167</v>
      </c>
      <c r="C576" s="18"/>
      <c r="D576" s="23"/>
      <c r="E576" s="18"/>
      <c r="F576" s="157">
        <v>0</v>
      </c>
      <c r="G576" s="155" t="s">
        <v>108</v>
      </c>
      <c r="H576" s="5">
        <v>0</v>
      </c>
      <c r="I576" s="73"/>
      <c r="J576" s="96"/>
      <c r="K576" s="95"/>
      <c r="L576" s="95">
        <f t="shared" ref="L576:L588" si="89">F576*H576</f>
        <v>0</v>
      </c>
      <c r="M576" s="92">
        <f t="shared" ref="M576:M605" si="90">K576+L576</f>
        <v>0</v>
      </c>
      <c r="N576" s="92"/>
      <c r="X576" s="506" t="s">
        <v>605</v>
      </c>
      <c r="Y576" s="525"/>
      <c r="Z576" s="510"/>
      <c r="AA576" s="190"/>
      <c r="AB576" s="190"/>
      <c r="AC576" s="510"/>
    </row>
    <row r="577" spans="1:29" x14ac:dyDescent="0.2">
      <c r="A577" s="12">
        <f t="shared" ref="A577:A605" si="91">A576+1</f>
        <v>8201</v>
      </c>
      <c r="B577" s="9" t="s">
        <v>166</v>
      </c>
      <c r="C577" s="9"/>
      <c r="D577" s="9"/>
      <c r="E577" s="9"/>
      <c r="F577" s="100">
        <f>$G$20</f>
        <v>0</v>
      </c>
      <c r="G577" s="155" t="s">
        <v>165</v>
      </c>
      <c r="H577" s="5">
        <v>0</v>
      </c>
      <c r="I577" s="73"/>
      <c r="J577" s="96"/>
      <c r="K577" s="95"/>
      <c r="L577" s="95">
        <f t="shared" si="89"/>
        <v>0</v>
      </c>
      <c r="M577" s="92">
        <f t="shared" si="90"/>
        <v>0</v>
      </c>
      <c r="N577" s="92"/>
      <c r="X577" s="503" t="s">
        <v>608</v>
      </c>
      <c r="Y577" s="526"/>
      <c r="Z577" s="242"/>
      <c r="AA577" s="527"/>
      <c r="AB577" s="527"/>
      <c r="AC577" s="242"/>
    </row>
    <row r="578" spans="1:29" x14ac:dyDescent="0.2">
      <c r="A578" s="12">
        <f t="shared" si="91"/>
        <v>8202</v>
      </c>
      <c r="B578" s="9" t="s">
        <v>164</v>
      </c>
      <c r="C578" s="18"/>
      <c r="D578" s="23"/>
      <c r="E578" s="18"/>
      <c r="F578" s="17"/>
      <c r="G578" s="155" t="s">
        <v>108</v>
      </c>
      <c r="H578" s="5">
        <v>0</v>
      </c>
      <c r="I578" s="73"/>
      <c r="J578" s="96"/>
      <c r="K578" s="95"/>
      <c r="L578" s="95">
        <f t="shared" si="89"/>
        <v>0</v>
      </c>
      <c r="M578" s="92">
        <f t="shared" si="90"/>
        <v>0</v>
      </c>
      <c r="N578" s="92"/>
      <c r="X578" s="498"/>
    </row>
    <row r="579" spans="1:29" x14ac:dyDescent="0.2">
      <c r="A579" s="12">
        <f t="shared" si="91"/>
        <v>8203</v>
      </c>
      <c r="B579" s="9" t="s">
        <v>163</v>
      </c>
      <c r="C579" s="18"/>
      <c r="D579" s="23"/>
      <c r="E579" s="18"/>
      <c r="F579" s="17"/>
      <c r="G579" s="155" t="s">
        <v>125</v>
      </c>
      <c r="H579" s="5">
        <v>0</v>
      </c>
      <c r="I579" s="73"/>
      <c r="J579" s="96"/>
      <c r="K579" s="95"/>
      <c r="L579" s="95">
        <f t="shared" si="89"/>
        <v>0</v>
      </c>
      <c r="M579" s="92">
        <f t="shared" si="90"/>
        <v>0</v>
      </c>
      <c r="N579" s="92"/>
      <c r="X579" s="498"/>
    </row>
    <row r="580" spans="1:29" x14ac:dyDescent="0.2">
      <c r="A580" s="12">
        <f t="shared" si="91"/>
        <v>8204</v>
      </c>
      <c r="B580" s="9" t="s">
        <v>162</v>
      </c>
      <c r="C580" s="18"/>
      <c r="D580" s="23"/>
      <c r="E580" s="18"/>
      <c r="F580" s="167">
        <v>0</v>
      </c>
      <c r="G580" s="155" t="s">
        <v>136</v>
      </c>
      <c r="H580" s="5">
        <v>0</v>
      </c>
      <c r="I580" s="73"/>
      <c r="J580" s="96"/>
      <c r="K580" s="95"/>
      <c r="L580" s="95">
        <f t="shared" si="89"/>
        <v>0</v>
      </c>
      <c r="M580" s="92">
        <f t="shared" si="90"/>
        <v>0</v>
      </c>
      <c r="N580" s="92"/>
      <c r="X580" s="575" t="s">
        <v>609</v>
      </c>
      <c r="Y580" s="576"/>
      <c r="Z580" s="577"/>
      <c r="AA580" s="578"/>
      <c r="AB580" s="578"/>
      <c r="AC580" s="577"/>
    </row>
    <row r="581" spans="1:29" x14ac:dyDescent="0.2">
      <c r="A581" s="12">
        <f t="shared" si="91"/>
        <v>8205</v>
      </c>
      <c r="B581" s="9" t="s">
        <v>161</v>
      </c>
      <c r="C581" s="18"/>
      <c r="D581" s="23"/>
      <c r="E581" s="18"/>
      <c r="F581" s="157">
        <v>0</v>
      </c>
      <c r="G581" s="155" t="s">
        <v>108</v>
      </c>
      <c r="H581" s="5">
        <v>0</v>
      </c>
      <c r="I581" s="73"/>
      <c r="J581" s="96"/>
      <c r="K581" s="95"/>
      <c r="L581" s="95">
        <f t="shared" si="89"/>
        <v>0</v>
      </c>
      <c r="M581" s="92">
        <f t="shared" si="90"/>
        <v>0</v>
      </c>
      <c r="N581" s="92"/>
      <c r="X581" s="498"/>
    </row>
    <row r="582" spans="1:29" x14ac:dyDescent="0.2">
      <c r="A582" s="12">
        <f t="shared" si="91"/>
        <v>8206</v>
      </c>
      <c r="B582" s="9" t="s">
        <v>160</v>
      </c>
      <c r="C582" s="18"/>
      <c r="D582" s="23"/>
      <c r="E582" s="18"/>
      <c r="F582" s="167">
        <v>0</v>
      </c>
      <c r="G582" s="155" t="s">
        <v>159</v>
      </c>
      <c r="H582" s="5">
        <v>0</v>
      </c>
      <c r="I582" s="73"/>
      <c r="J582" s="96"/>
      <c r="K582" s="95"/>
      <c r="L582" s="95">
        <f t="shared" si="89"/>
        <v>0</v>
      </c>
      <c r="M582" s="92">
        <f t="shared" si="90"/>
        <v>0</v>
      </c>
      <c r="N582" s="92"/>
      <c r="X582" s="498"/>
    </row>
    <row r="583" spans="1:29" x14ac:dyDescent="0.2">
      <c r="A583" s="12">
        <f t="shared" si="91"/>
        <v>8207</v>
      </c>
      <c r="B583" s="9" t="s">
        <v>158</v>
      </c>
      <c r="C583" s="18"/>
      <c r="D583" s="23"/>
      <c r="E583" s="18"/>
      <c r="F583" s="100">
        <f>$G$20</f>
        <v>0</v>
      </c>
      <c r="G583" s="155" t="s">
        <v>111</v>
      </c>
      <c r="H583" s="5">
        <v>0</v>
      </c>
      <c r="I583" s="73"/>
      <c r="J583" s="96"/>
      <c r="K583" s="95"/>
      <c r="L583" s="95">
        <f t="shared" si="89"/>
        <v>0</v>
      </c>
      <c r="M583" s="92">
        <f t="shared" si="90"/>
        <v>0</v>
      </c>
      <c r="N583" s="92"/>
      <c r="X583" s="498"/>
    </row>
    <row r="584" spans="1:29" x14ac:dyDescent="0.2">
      <c r="A584" s="12">
        <f t="shared" si="91"/>
        <v>8208</v>
      </c>
      <c r="B584" s="9" t="s">
        <v>157</v>
      </c>
      <c r="C584" s="18"/>
      <c r="D584" s="23"/>
      <c r="E584" s="18"/>
      <c r="F584" s="17"/>
      <c r="G584" s="163" t="s">
        <v>136</v>
      </c>
      <c r="H584" s="5">
        <v>0</v>
      </c>
      <c r="I584" s="73"/>
      <c r="J584" s="96"/>
      <c r="K584" s="95"/>
      <c r="L584" s="95">
        <f t="shared" si="89"/>
        <v>0</v>
      </c>
      <c r="M584" s="92">
        <f t="shared" si="90"/>
        <v>0</v>
      </c>
      <c r="N584" s="92"/>
      <c r="X584" s="498"/>
    </row>
    <row r="585" spans="1:29" x14ac:dyDescent="0.2">
      <c r="A585" s="12">
        <f t="shared" si="91"/>
        <v>8209</v>
      </c>
      <c r="B585" s="9" t="s">
        <v>156</v>
      </c>
      <c r="C585" s="18"/>
      <c r="D585" s="23"/>
      <c r="E585" s="18"/>
      <c r="F585" s="167">
        <v>0</v>
      </c>
      <c r="G585" s="163" t="s">
        <v>136</v>
      </c>
      <c r="H585" s="5">
        <v>0</v>
      </c>
      <c r="I585" s="73"/>
      <c r="J585" s="96"/>
      <c r="K585" s="95"/>
      <c r="L585" s="95">
        <f t="shared" si="89"/>
        <v>0</v>
      </c>
      <c r="M585" s="92">
        <f t="shared" si="90"/>
        <v>0</v>
      </c>
      <c r="N585" s="92"/>
      <c r="X585" s="498"/>
    </row>
    <row r="586" spans="1:29" x14ac:dyDescent="0.2">
      <c r="A586" s="12">
        <f t="shared" si="91"/>
        <v>8210</v>
      </c>
      <c r="B586" s="9" t="s">
        <v>155</v>
      </c>
      <c r="C586" s="18"/>
      <c r="D586" s="23"/>
      <c r="E586" s="18"/>
      <c r="F586" s="100">
        <f>$G$20</f>
        <v>0</v>
      </c>
      <c r="G586" s="155" t="s">
        <v>111</v>
      </c>
      <c r="H586" s="5">
        <v>0</v>
      </c>
      <c r="I586" s="73"/>
      <c r="J586" s="96"/>
      <c r="K586" s="95"/>
      <c r="L586" s="95">
        <f t="shared" si="89"/>
        <v>0</v>
      </c>
      <c r="M586" s="92">
        <f t="shared" si="90"/>
        <v>0</v>
      </c>
      <c r="N586" s="92"/>
      <c r="X586" s="498"/>
    </row>
    <row r="587" spans="1:29" x14ac:dyDescent="0.2">
      <c r="A587" s="12">
        <f t="shared" si="91"/>
        <v>8211</v>
      </c>
      <c r="B587" s="9" t="s">
        <v>154</v>
      </c>
      <c r="C587" s="18"/>
      <c r="D587" s="23"/>
      <c r="E587" s="18"/>
      <c r="F587" s="17"/>
      <c r="G587" s="163" t="s">
        <v>125</v>
      </c>
      <c r="H587" s="5">
        <v>0</v>
      </c>
      <c r="I587" s="73"/>
      <c r="J587" s="96"/>
      <c r="K587" s="95"/>
      <c r="L587" s="95">
        <f t="shared" si="89"/>
        <v>0</v>
      </c>
      <c r="M587" s="92">
        <f t="shared" si="90"/>
        <v>0</v>
      </c>
      <c r="N587" s="92"/>
      <c r="X587" s="498"/>
    </row>
    <row r="588" spans="1:29" x14ac:dyDescent="0.2">
      <c r="A588" s="12">
        <f t="shared" si="91"/>
        <v>8212</v>
      </c>
      <c r="B588" s="9" t="s">
        <v>153</v>
      </c>
      <c r="C588" s="18"/>
      <c r="D588" s="23"/>
      <c r="E588" s="18"/>
      <c r="F588" s="17"/>
      <c r="G588" s="155" t="s">
        <v>111</v>
      </c>
      <c r="H588" s="5">
        <v>0</v>
      </c>
      <c r="I588" s="73"/>
      <c r="J588" s="96"/>
      <c r="K588" s="95"/>
      <c r="L588" s="95">
        <f t="shared" si="89"/>
        <v>0</v>
      </c>
      <c r="M588" s="92">
        <f t="shared" si="90"/>
        <v>0</v>
      </c>
      <c r="N588" s="92"/>
      <c r="X588" s="498"/>
    </row>
    <row r="589" spans="1:29" x14ac:dyDescent="0.2">
      <c r="A589" s="12">
        <f t="shared" si="91"/>
        <v>8213</v>
      </c>
      <c r="B589" s="9" t="s">
        <v>152</v>
      </c>
      <c r="C589" s="18"/>
      <c r="D589" s="23"/>
      <c r="E589" s="18"/>
      <c r="F589" s="17"/>
      <c r="G589" s="166"/>
      <c r="H589" s="5"/>
      <c r="I589" s="73"/>
      <c r="J589" s="96"/>
      <c r="K589" s="95"/>
      <c r="L589" s="95">
        <v>0</v>
      </c>
      <c r="M589" s="92">
        <f t="shared" si="90"/>
        <v>0</v>
      </c>
      <c r="N589" s="92"/>
      <c r="X589" s="498"/>
    </row>
    <row r="590" spans="1:29" x14ac:dyDescent="0.2">
      <c r="A590" s="12">
        <f t="shared" si="91"/>
        <v>8214</v>
      </c>
      <c r="B590" s="9" t="s">
        <v>151</v>
      </c>
      <c r="C590" s="18"/>
      <c r="D590" s="23"/>
      <c r="E590" s="18"/>
      <c r="F590" s="17"/>
      <c r="G590" s="166"/>
      <c r="H590" s="5"/>
      <c r="I590" s="73"/>
      <c r="J590" s="96"/>
      <c r="K590" s="95"/>
      <c r="L590" s="95">
        <v>0</v>
      </c>
      <c r="M590" s="92">
        <f t="shared" si="90"/>
        <v>0</v>
      </c>
      <c r="N590" s="92"/>
      <c r="X590" s="596" t="s">
        <v>610</v>
      </c>
      <c r="Z590" s="597"/>
      <c r="AA590" s="499"/>
      <c r="AB590" s="499"/>
    </row>
    <row r="591" spans="1:29" x14ac:dyDescent="0.2">
      <c r="A591" s="12">
        <f t="shared" si="91"/>
        <v>8215</v>
      </c>
      <c r="B591" s="9" t="s">
        <v>150</v>
      </c>
      <c r="C591" s="18"/>
      <c r="D591" s="23"/>
      <c r="E591" s="18"/>
      <c r="F591" s="157">
        <v>0</v>
      </c>
      <c r="G591" s="163" t="s">
        <v>108</v>
      </c>
      <c r="H591" s="5">
        <v>0</v>
      </c>
      <c r="I591" s="73"/>
      <c r="J591" s="96"/>
      <c r="K591" s="95"/>
      <c r="L591" s="95">
        <f t="shared" ref="L591:L604" si="92">F591*H591</f>
        <v>0</v>
      </c>
      <c r="M591" s="92">
        <f t="shared" si="90"/>
        <v>0</v>
      </c>
      <c r="N591" s="92"/>
      <c r="X591" s="506" t="s">
        <v>611</v>
      </c>
      <c r="Y591" s="525"/>
      <c r="Z591" s="510"/>
      <c r="AA591" s="190"/>
      <c r="AB591" s="190"/>
      <c r="AC591" s="510"/>
    </row>
    <row r="592" spans="1:29" x14ac:dyDescent="0.2">
      <c r="A592" s="12">
        <f t="shared" si="91"/>
        <v>8216</v>
      </c>
      <c r="B592" s="9" t="s">
        <v>149</v>
      </c>
      <c r="C592" s="18"/>
      <c r="D592" s="23"/>
      <c r="E592" s="18"/>
      <c r="F592" s="157">
        <v>0</v>
      </c>
      <c r="G592" s="163" t="s">
        <v>108</v>
      </c>
      <c r="H592" s="5">
        <v>0</v>
      </c>
      <c r="I592" s="73"/>
      <c r="J592" s="96"/>
      <c r="K592" s="95"/>
      <c r="L592" s="95">
        <f t="shared" si="92"/>
        <v>0</v>
      </c>
      <c r="M592" s="92">
        <f t="shared" si="90"/>
        <v>0</v>
      </c>
      <c r="N592" s="92"/>
      <c r="X592" s="506" t="s">
        <v>611</v>
      </c>
      <c r="Y592" s="525"/>
      <c r="Z592" s="510"/>
      <c r="AA592" s="190"/>
      <c r="AB592" s="190"/>
      <c r="AC592" s="510"/>
    </row>
    <row r="593" spans="1:29" x14ac:dyDescent="0.2">
      <c r="A593" s="12">
        <f t="shared" si="91"/>
        <v>8217</v>
      </c>
      <c r="B593" s="9" t="s">
        <v>148</v>
      </c>
      <c r="C593" s="18"/>
      <c r="D593" s="23"/>
      <c r="E593" s="18"/>
      <c r="F593" s="157">
        <v>0</v>
      </c>
      <c r="G593" s="163" t="s">
        <v>108</v>
      </c>
      <c r="H593" s="5">
        <v>0</v>
      </c>
      <c r="I593" s="73"/>
      <c r="J593" s="96"/>
      <c r="K593" s="95"/>
      <c r="L593" s="95">
        <f t="shared" si="92"/>
        <v>0</v>
      </c>
      <c r="M593" s="92">
        <f t="shared" si="90"/>
        <v>0</v>
      </c>
      <c r="N593" s="92"/>
      <c r="X593" s="506" t="s">
        <v>611</v>
      </c>
      <c r="Y593" s="525"/>
      <c r="Z593" s="510"/>
      <c r="AA593" s="190"/>
      <c r="AB593" s="190"/>
      <c r="AC593" s="510"/>
    </row>
    <row r="594" spans="1:29" x14ac:dyDescent="0.2">
      <c r="A594" s="12">
        <f t="shared" si="91"/>
        <v>8218</v>
      </c>
      <c r="B594" s="9" t="s">
        <v>129</v>
      </c>
      <c r="C594" s="18"/>
      <c r="D594" s="23"/>
      <c r="E594" s="18"/>
      <c r="F594" s="157">
        <v>0</v>
      </c>
      <c r="G594" s="163" t="s">
        <v>108</v>
      </c>
      <c r="H594" s="5">
        <v>0</v>
      </c>
      <c r="I594" s="73"/>
      <c r="J594" s="96"/>
      <c r="K594" s="95"/>
      <c r="L594" s="95">
        <f t="shared" si="92"/>
        <v>0</v>
      </c>
      <c r="M594" s="92">
        <f t="shared" si="90"/>
        <v>0</v>
      </c>
      <c r="N594" s="92"/>
      <c r="X594" s="506" t="s">
        <v>611</v>
      </c>
      <c r="Y594" s="525"/>
      <c r="Z594" s="510"/>
      <c r="AA594" s="190"/>
      <c r="AB594" s="190"/>
      <c r="AC594" s="510"/>
    </row>
    <row r="595" spans="1:29" x14ac:dyDescent="0.2">
      <c r="A595" s="12">
        <f t="shared" si="91"/>
        <v>8219</v>
      </c>
      <c r="B595" s="9" t="s">
        <v>147</v>
      </c>
      <c r="C595" s="18"/>
      <c r="D595" s="23"/>
      <c r="E595" s="18"/>
      <c r="F595" s="17"/>
      <c r="G595" s="155" t="s">
        <v>125</v>
      </c>
      <c r="H595" s="5">
        <v>0</v>
      </c>
      <c r="I595" s="73"/>
      <c r="J595" s="96"/>
      <c r="K595" s="95"/>
      <c r="L595" s="95">
        <f t="shared" si="92"/>
        <v>0</v>
      </c>
      <c r="M595" s="92">
        <f t="shared" si="90"/>
        <v>0</v>
      </c>
      <c r="N595" s="92"/>
      <c r="X595" s="498"/>
    </row>
    <row r="596" spans="1:29" x14ac:dyDescent="0.2">
      <c r="A596" s="12">
        <f t="shared" si="91"/>
        <v>8220</v>
      </c>
      <c r="B596" s="9" t="s">
        <v>146</v>
      </c>
      <c r="C596" s="18"/>
      <c r="D596" s="23"/>
      <c r="E596" s="18"/>
      <c r="F596" s="17"/>
      <c r="G596" s="155" t="s">
        <v>108</v>
      </c>
      <c r="H596" s="5">
        <v>0</v>
      </c>
      <c r="I596" s="73"/>
      <c r="J596" s="96"/>
      <c r="K596" s="95"/>
      <c r="L596" s="95">
        <f t="shared" si="92"/>
        <v>0</v>
      </c>
      <c r="M596" s="92">
        <f t="shared" si="90"/>
        <v>0</v>
      </c>
      <c r="N596" s="92"/>
      <c r="X596" s="498"/>
    </row>
    <row r="597" spans="1:29" x14ac:dyDescent="0.2">
      <c r="A597" s="12">
        <f t="shared" si="91"/>
        <v>8221</v>
      </c>
      <c r="B597" s="9" t="s">
        <v>145</v>
      </c>
      <c r="C597" s="18"/>
      <c r="D597" s="23"/>
      <c r="E597" s="18"/>
      <c r="F597" s="17"/>
      <c r="G597" s="155" t="s">
        <v>125</v>
      </c>
      <c r="H597" s="5">
        <v>0</v>
      </c>
      <c r="I597" s="73"/>
      <c r="J597" s="96"/>
      <c r="K597" s="95"/>
      <c r="L597" s="95">
        <f t="shared" si="92"/>
        <v>0</v>
      </c>
      <c r="M597" s="92">
        <f t="shared" si="90"/>
        <v>0</v>
      </c>
      <c r="N597" s="92"/>
      <c r="X597" s="498"/>
    </row>
    <row r="598" spans="1:29" x14ac:dyDescent="0.2">
      <c r="A598" s="12">
        <f t="shared" si="91"/>
        <v>8222</v>
      </c>
      <c r="B598" s="9" t="s">
        <v>144</v>
      </c>
      <c r="C598" s="18"/>
      <c r="D598" s="23"/>
      <c r="E598" s="18"/>
      <c r="F598" s="157">
        <v>0</v>
      </c>
      <c r="G598" s="155" t="s">
        <v>108</v>
      </c>
      <c r="H598" s="5">
        <v>0</v>
      </c>
      <c r="I598" s="73"/>
      <c r="J598" s="96"/>
      <c r="K598" s="95"/>
      <c r="L598" s="95">
        <f t="shared" si="92"/>
        <v>0</v>
      </c>
      <c r="M598" s="92">
        <f t="shared" si="90"/>
        <v>0</v>
      </c>
      <c r="N598" s="92"/>
      <c r="X598" s="506" t="s">
        <v>611</v>
      </c>
      <c r="Y598" s="525"/>
      <c r="Z598" s="510"/>
      <c r="AA598" s="190"/>
      <c r="AB598" s="190"/>
      <c r="AC598" s="510"/>
    </row>
    <row r="599" spans="1:29" x14ac:dyDescent="0.2">
      <c r="A599" s="12">
        <f t="shared" si="91"/>
        <v>8223</v>
      </c>
      <c r="B599" s="9" t="s">
        <v>143</v>
      </c>
      <c r="C599" s="18"/>
      <c r="D599" s="23"/>
      <c r="E599" s="18"/>
      <c r="F599" s="157">
        <v>0</v>
      </c>
      <c r="G599" s="155" t="s">
        <v>108</v>
      </c>
      <c r="H599" s="5">
        <v>0</v>
      </c>
      <c r="I599" s="73"/>
      <c r="J599" s="96"/>
      <c r="K599" s="95"/>
      <c r="L599" s="95">
        <f t="shared" si="92"/>
        <v>0</v>
      </c>
      <c r="M599" s="92">
        <f t="shared" si="90"/>
        <v>0</v>
      </c>
      <c r="N599" s="92"/>
      <c r="X599" s="506" t="s">
        <v>611</v>
      </c>
      <c r="Y599" s="525"/>
      <c r="Z599" s="510"/>
      <c r="AA599" s="190"/>
      <c r="AB599" s="190"/>
      <c r="AC599" s="510"/>
    </row>
    <row r="600" spans="1:29" x14ac:dyDescent="0.2">
      <c r="A600" s="12">
        <f t="shared" si="91"/>
        <v>8224</v>
      </c>
      <c r="B600" s="9" t="s">
        <v>142</v>
      </c>
      <c r="C600" s="18"/>
      <c r="D600" s="23"/>
      <c r="E600" s="18"/>
      <c r="F600" s="157">
        <v>0</v>
      </c>
      <c r="G600" s="155" t="s">
        <v>108</v>
      </c>
      <c r="H600" s="5">
        <v>0</v>
      </c>
      <c r="I600" s="73"/>
      <c r="J600" s="96"/>
      <c r="K600" s="95"/>
      <c r="L600" s="95">
        <f t="shared" si="92"/>
        <v>0</v>
      </c>
      <c r="M600" s="92">
        <f t="shared" si="90"/>
        <v>0</v>
      </c>
      <c r="N600" s="92"/>
      <c r="X600" s="506" t="s">
        <v>611</v>
      </c>
      <c r="Y600" s="525"/>
      <c r="Z600" s="510"/>
      <c r="AA600" s="190"/>
      <c r="AB600" s="190"/>
      <c r="AC600" s="510"/>
    </row>
    <row r="601" spans="1:29" x14ac:dyDescent="0.2">
      <c r="A601" s="12">
        <f t="shared" si="91"/>
        <v>8225</v>
      </c>
      <c r="B601" s="9" t="s">
        <v>141</v>
      </c>
      <c r="C601" s="18"/>
      <c r="D601" s="23"/>
      <c r="E601" s="18"/>
      <c r="F601" s="157">
        <v>0</v>
      </c>
      <c r="G601" s="155" t="s">
        <v>108</v>
      </c>
      <c r="H601" s="5">
        <v>0</v>
      </c>
      <c r="I601" s="73"/>
      <c r="J601" s="96"/>
      <c r="K601" s="95"/>
      <c r="L601" s="95">
        <f t="shared" si="92"/>
        <v>0</v>
      </c>
      <c r="M601" s="92">
        <f t="shared" si="90"/>
        <v>0</v>
      </c>
      <c r="N601" s="92"/>
      <c r="X601" s="506" t="s">
        <v>611</v>
      </c>
      <c r="Y601" s="525"/>
      <c r="Z601" s="510"/>
      <c r="AA601" s="190"/>
      <c r="AB601" s="190"/>
      <c r="AC601" s="510"/>
    </row>
    <row r="602" spans="1:29" x14ac:dyDescent="0.2">
      <c r="A602" s="12">
        <f t="shared" si="91"/>
        <v>8226</v>
      </c>
      <c r="B602" s="9" t="s">
        <v>140</v>
      </c>
      <c r="C602" s="18"/>
      <c r="D602" s="23"/>
      <c r="E602" s="18"/>
      <c r="F602" s="157">
        <v>0</v>
      </c>
      <c r="G602" s="155" t="s">
        <v>108</v>
      </c>
      <c r="H602" s="5">
        <v>0</v>
      </c>
      <c r="I602" s="73"/>
      <c r="J602" s="96"/>
      <c r="K602" s="95"/>
      <c r="L602" s="95">
        <f t="shared" si="92"/>
        <v>0</v>
      </c>
      <c r="M602" s="92">
        <f t="shared" si="90"/>
        <v>0</v>
      </c>
      <c r="N602" s="92"/>
      <c r="X602" s="506" t="s">
        <v>611</v>
      </c>
      <c r="Y602" s="525"/>
      <c r="Z602" s="510"/>
      <c r="AA602" s="190"/>
      <c r="AB602" s="190"/>
      <c r="AC602" s="510"/>
    </row>
    <row r="603" spans="1:29" x14ac:dyDescent="0.2">
      <c r="A603" s="12">
        <f t="shared" si="91"/>
        <v>8227</v>
      </c>
      <c r="B603" s="9" t="s">
        <v>121</v>
      </c>
      <c r="C603" s="18"/>
      <c r="D603" s="23"/>
      <c r="E603" s="18"/>
      <c r="F603" s="17"/>
      <c r="G603" s="166"/>
      <c r="H603" s="5"/>
      <c r="I603" s="73"/>
      <c r="J603" s="96"/>
      <c r="K603" s="95"/>
      <c r="L603" s="95">
        <f t="shared" si="92"/>
        <v>0</v>
      </c>
      <c r="M603" s="92">
        <f t="shared" si="90"/>
        <v>0</v>
      </c>
      <c r="N603" s="92"/>
      <c r="X603" s="498"/>
    </row>
    <row r="604" spans="1:29" x14ac:dyDescent="0.2">
      <c r="A604" s="12">
        <f t="shared" si="91"/>
        <v>8228</v>
      </c>
      <c r="B604" s="9" t="s">
        <v>139</v>
      </c>
      <c r="C604" s="18"/>
      <c r="D604" s="23"/>
      <c r="E604" s="18"/>
      <c r="F604" s="17"/>
      <c r="G604" s="156"/>
      <c r="H604" s="5"/>
      <c r="I604" s="73"/>
      <c r="J604" s="96"/>
      <c r="K604" s="95"/>
      <c r="L604" s="95">
        <f t="shared" si="92"/>
        <v>0</v>
      </c>
      <c r="M604" s="92">
        <f t="shared" si="90"/>
        <v>0</v>
      </c>
      <c r="N604" s="92"/>
      <c r="X604" s="498"/>
    </row>
    <row r="605" spans="1:29" x14ac:dyDescent="0.2">
      <c r="A605" s="12">
        <f t="shared" si="91"/>
        <v>8229</v>
      </c>
      <c r="C605" s="18"/>
      <c r="D605" s="23"/>
      <c r="E605" s="18"/>
      <c r="F605" s="17"/>
      <c r="G605" s="156"/>
      <c r="H605" s="5"/>
      <c r="I605" s="73"/>
      <c r="J605" s="96"/>
      <c r="K605" s="95"/>
      <c r="L605" s="95"/>
      <c r="M605" s="92">
        <f t="shared" si="90"/>
        <v>0</v>
      </c>
      <c r="N605" s="92"/>
      <c r="X605" s="498"/>
    </row>
    <row r="606" spans="1:29" x14ac:dyDescent="0.2">
      <c r="C606" s="18"/>
      <c r="D606" s="23"/>
      <c r="E606" s="18"/>
      <c r="F606" s="17"/>
      <c r="G606" s="156"/>
      <c r="H606" s="5"/>
      <c r="I606" s="73"/>
      <c r="J606" s="73"/>
      <c r="K606" s="95"/>
      <c r="L606" s="95"/>
      <c r="M606" s="95"/>
      <c r="N606" s="95"/>
      <c r="X606" s="498"/>
    </row>
    <row r="607" spans="1:29" x14ac:dyDescent="0.2">
      <c r="C607" s="18"/>
      <c r="D607" s="23"/>
      <c r="E607" s="18"/>
      <c r="F607" s="24"/>
      <c r="G607" s="156"/>
      <c r="H607" s="5"/>
      <c r="I607" s="5"/>
      <c r="J607" s="86"/>
      <c r="K607" s="108"/>
      <c r="L607" s="108"/>
      <c r="M607" s="108"/>
      <c r="N607" s="108"/>
      <c r="X607" s="637" t="s">
        <v>612</v>
      </c>
      <c r="Y607" s="638"/>
      <c r="Z607" s="638"/>
      <c r="AA607" s="638"/>
      <c r="AB607" s="638"/>
      <c r="AC607" s="638"/>
    </row>
    <row r="608" spans="1:29" x14ac:dyDescent="0.2">
      <c r="A608" s="107"/>
      <c r="B608" s="106" t="s">
        <v>138</v>
      </c>
      <c r="C608" s="49"/>
      <c r="D608" s="82"/>
      <c r="E608" s="49"/>
      <c r="F608" s="130"/>
      <c r="G608" s="82"/>
      <c r="H608" s="105"/>
      <c r="I608" s="105" t="s">
        <v>79</v>
      </c>
      <c r="J608" s="104"/>
      <c r="K608" s="103">
        <f>SUM(K609:K623)</f>
        <v>0</v>
      </c>
      <c r="L608" s="103">
        <f>SUM(L609:L623)</f>
        <v>0</v>
      </c>
      <c r="M608" s="103">
        <f>SUM(M609:M623)</f>
        <v>0</v>
      </c>
      <c r="N608" s="103">
        <f>SUM(N609:N623)</f>
        <v>0</v>
      </c>
      <c r="Q608" s="101"/>
      <c r="R608" s="101"/>
      <c r="S608" s="101"/>
      <c r="T608" s="101"/>
      <c r="U608" s="101"/>
      <c r="V608" s="187"/>
      <c r="W608" s="415"/>
      <c r="X608" s="639"/>
      <c r="Y608" s="638"/>
      <c r="Z608" s="638"/>
      <c r="AA608" s="638"/>
      <c r="AB608" s="638"/>
      <c r="AC608" s="638"/>
    </row>
    <row r="609" spans="1:29" x14ac:dyDescent="0.2">
      <c r="A609" s="12">
        <v>8300</v>
      </c>
      <c r="B609" s="9" t="s">
        <v>137</v>
      </c>
      <c r="C609" s="72"/>
      <c r="D609" s="72"/>
      <c r="E609" s="72"/>
      <c r="F609" s="165">
        <v>0</v>
      </c>
      <c r="G609" s="14" t="s">
        <v>136</v>
      </c>
      <c r="H609" s="5">
        <v>0</v>
      </c>
      <c r="I609" s="5"/>
      <c r="J609" s="5"/>
      <c r="K609" s="95"/>
      <c r="L609" s="95">
        <f t="shared" ref="L609:L621" si="93">F609*H609</f>
        <v>0</v>
      </c>
      <c r="M609" s="92">
        <f t="shared" ref="M609:M622" si="94">K609+L609</f>
        <v>0</v>
      </c>
      <c r="N609" s="92"/>
      <c r="Q609" s="101"/>
      <c r="R609" s="101"/>
      <c r="S609" s="101"/>
      <c r="T609" s="101"/>
      <c r="U609" s="101"/>
      <c r="V609" s="187"/>
      <c r="W609" s="415"/>
      <c r="X609" s="506" t="s">
        <v>609</v>
      </c>
      <c r="Y609" s="525"/>
      <c r="Z609" s="510"/>
      <c r="AA609" s="190"/>
      <c r="AB609" s="190"/>
      <c r="AC609" s="510"/>
    </row>
    <row r="610" spans="1:29" x14ac:dyDescent="0.2">
      <c r="A610" s="12">
        <f t="shared" ref="A610:A622" si="95">A609+1</f>
        <v>8301</v>
      </c>
      <c r="B610" s="9" t="s">
        <v>135</v>
      </c>
      <c r="C610" s="18"/>
      <c r="D610" s="23"/>
      <c r="E610" s="18"/>
      <c r="F610" s="24"/>
      <c r="G610" s="155" t="s">
        <v>130</v>
      </c>
      <c r="H610" s="5">
        <v>0</v>
      </c>
      <c r="I610" s="86"/>
      <c r="J610" s="96"/>
      <c r="K610" s="95"/>
      <c r="L610" s="95">
        <f t="shared" si="93"/>
        <v>0</v>
      </c>
      <c r="M610" s="92">
        <f t="shared" si="94"/>
        <v>0</v>
      </c>
      <c r="N610" s="92"/>
      <c r="Q610" s="101"/>
      <c r="R610" s="101"/>
      <c r="S610" s="101"/>
      <c r="T610" s="101"/>
      <c r="U610" s="101"/>
      <c r="V610" s="187"/>
      <c r="W610" s="415"/>
      <c r="X610" s="498"/>
    </row>
    <row r="611" spans="1:29" x14ac:dyDescent="0.2">
      <c r="A611" s="12">
        <f t="shared" si="95"/>
        <v>8302</v>
      </c>
      <c r="B611" s="9" t="s">
        <v>134</v>
      </c>
      <c r="C611" s="18"/>
      <c r="D611" s="23"/>
      <c r="E611" s="18"/>
      <c r="F611" s="24"/>
      <c r="G611" s="155" t="s">
        <v>130</v>
      </c>
      <c r="H611" s="5">
        <v>0</v>
      </c>
      <c r="I611" s="86"/>
      <c r="J611" s="96"/>
      <c r="K611" s="95"/>
      <c r="L611" s="95">
        <f t="shared" si="93"/>
        <v>0</v>
      </c>
      <c r="M611" s="92">
        <f t="shared" si="94"/>
        <v>0</v>
      </c>
      <c r="N611" s="92"/>
      <c r="X611" s="498"/>
    </row>
    <row r="612" spans="1:29" x14ac:dyDescent="0.2">
      <c r="A612" s="12">
        <f t="shared" si="95"/>
        <v>8303</v>
      </c>
      <c r="B612" s="9" t="s">
        <v>133</v>
      </c>
      <c r="C612" s="18"/>
      <c r="D612" s="23"/>
      <c r="E612" s="18"/>
      <c r="F612" s="24"/>
      <c r="G612" s="155" t="s">
        <v>130</v>
      </c>
      <c r="H612" s="5">
        <v>0</v>
      </c>
      <c r="I612" s="86"/>
      <c r="J612" s="96"/>
      <c r="K612" s="95"/>
      <c r="L612" s="95">
        <f t="shared" si="93"/>
        <v>0</v>
      </c>
      <c r="M612" s="92">
        <f t="shared" si="94"/>
        <v>0</v>
      </c>
      <c r="N612" s="92"/>
      <c r="X612" s="498"/>
    </row>
    <row r="613" spans="1:29" x14ac:dyDescent="0.2">
      <c r="A613" s="12">
        <f t="shared" si="95"/>
        <v>8304</v>
      </c>
      <c r="B613" s="9" t="s">
        <v>132</v>
      </c>
      <c r="C613" s="18"/>
      <c r="D613" s="23"/>
      <c r="E613" s="18"/>
      <c r="F613" s="24"/>
      <c r="G613" s="155" t="s">
        <v>130</v>
      </c>
      <c r="H613" s="5">
        <v>0</v>
      </c>
      <c r="I613" s="86"/>
      <c r="J613" s="96"/>
      <c r="K613" s="95"/>
      <c r="L613" s="95">
        <f t="shared" si="93"/>
        <v>0</v>
      </c>
      <c r="M613" s="92">
        <f t="shared" si="94"/>
        <v>0</v>
      </c>
      <c r="N613" s="92"/>
      <c r="X613" s="498"/>
    </row>
    <row r="614" spans="1:29" x14ac:dyDescent="0.2">
      <c r="A614" s="12">
        <f t="shared" si="95"/>
        <v>8305</v>
      </c>
      <c r="B614" s="9" t="s">
        <v>131</v>
      </c>
      <c r="C614" s="18"/>
      <c r="D614" s="23"/>
      <c r="E614" s="18"/>
      <c r="F614" s="24"/>
      <c r="G614" s="155" t="s">
        <v>130</v>
      </c>
      <c r="H614" s="5">
        <v>0</v>
      </c>
      <c r="I614" s="164"/>
      <c r="J614" s="96"/>
      <c r="K614" s="95"/>
      <c r="L614" s="95">
        <f t="shared" si="93"/>
        <v>0</v>
      </c>
      <c r="M614" s="92">
        <f t="shared" si="94"/>
        <v>0</v>
      </c>
      <c r="N614" s="92"/>
      <c r="X614" s="498"/>
    </row>
    <row r="615" spans="1:29" x14ac:dyDescent="0.2">
      <c r="A615" s="12">
        <f t="shared" si="95"/>
        <v>8306</v>
      </c>
      <c r="B615" s="9" t="s">
        <v>129</v>
      </c>
      <c r="C615" s="18"/>
      <c r="D615" s="23"/>
      <c r="E615" s="18"/>
      <c r="F615" s="17"/>
      <c r="G615" s="163" t="s">
        <v>128</v>
      </c>
      <c r="H615" s="5">
        <v>0</v>
      </c>
      <c r="I615" s="73"/>
      <c r="J615" s="96"/>
      <c r="K615" s="95"/>
      <c r="L615" s="95">
        <f t="shared" si="93"/>
        <v>0</v>
      </c>
      <c r="M615" s="92">
        <f t="shared" si="94"/>
        <v>0</v>
      </c>
      <c r="N615" s="92"/>
      <c r="X615" s="498"/>
    </row>
    <row r="616" spans="1:29" x14ac:dyDescent="0.2">
      <c r="A616" s="12">
        <f t="shared" si="95"/>
        <v>8307</v>
      </c>
      <c r="B616" s="9" t="s">
        <v>127</v>
      </c>
      <c r="C616" s="9"/>
      <c r="D616" s="9"/>
      <c r="E616" s="9"/>
      <c r="F616" s="24"/>
      <c r="G616" s="155" t="s">
        <v>125</v>
      </c>
      <c r="H616" s="5">
        <v>0</v>
      </c>
      <c r="I616" s="9"/>
      <c r="J616" s="162"/>
      <c r="K616" s="95"/>
      <c r="L616" s="95">
        <f t="shared" si="93"/>
        <v>0</v>
      </c>
      <c r="M616" s="92">
        <f t="shared" si="94"/>
        <v>0</v>
      </c>
      <c r="N616" s="92"/>
      <c r="X616" s="498"/>
    </row>
    <row r="617" spans="1:29" x14ac:dyDescent="0.2">
      <c r="A617" s="12">
        <f t="shared" si="95"/>
        <v>8308</v>
      </c>
      <c r="B617" s="9" t="s">
        <v>126</v>
      </c>
      <c r="C617" s="18"/>
      <c r="D617" s="23"/>
      <c r="E617" s="18"/>
      <c r="F617" s="24"/>
      <c r="G617" s="155" t="s">
        <v>125</v>
      </c>
      <c r="H617" s="5">
        <v>0</v>
      </c>
      <c r="I617" s="86"/>
      <c r="J617" s="96"/>
      <c r="K617" s="95"/>
      <c r="L617" s="95">
        <f t="shared" si="93"/>
        <v>0</v>
      </c>
      <c r="M617" s="92">
        <f t="shared" si="94"/>
        <v>0</v>
      </c>
      <c r="N617" s="92"/>
      <c r="X617" s="498"/>
    </row>
    <row r="618" spans="1:29" x14ac:dyDescent="0.2">
      <c r="A618" s="12">
        <f t="shared" si="95"/>
        <v>8309</v>
      </c>
      <c r="B618" s="9" t="s">
        <v>124</v>
      </c>
      <c r="C618" s="18"/>
      <c r="D618" s="23"/>
      <c r="E618" s="18"/>
      <c r="F618" s="24"/>
      <c r="G618" s="155" t="s">
        <v>111</v>
      </c>
      <c r="H618" s="5">
        <v>0</v>
      </c>
      <c r="I618" s="86"/>
      <c r="J618" s="96"/>
      <c r="K618" s="95"/>
      <c r="L618" s="95">
        <f t="shared" si="93"/>
        <v>0</v>
      </c>
      <c r="M618" s="92">
        <f t="shared" si="94"/>
        <v>0</v>
      </c>
      <c r="N618" s="92"/>
      <c r="X618" s="498"/>
    </row>
    <row r="619" spans="1:29" x14ac:dyDescent="0.2">
      <c r="A619" s="12">
        <f t="shared" si="95"/>
        <v>8310</v>
      </c>
      <c r="B619" s="9" t="s">
        <v>123</v>
      </c>
      <c r="C619" s="18"/>
      <c r="D619" s="23"/>
      <c r="E619" s="18"/>
      <c r="F619" s="24"/>
      <c r="G619" s="155" t="s">
        <v>111</v>
      </c>
      <c r="H619" s="5">
        <v>0</v>
      </c>
      <c r="I619" s="86"/>
      <c r="J619" s="96"/>
      <c r="K619" s="95"/>
      <c r="L619" s="95">
        <f t="shared" si="93"/>
        <v>0</v>
      </c>
      <c r="M619" s="92">
        <f t="shared" si="94"/>
        <v>0</v>
      </c>
      <c r="N619" s="92"/>
      <c r="X619" s="498"/>
    </row>
    <row r="620" spans="1:29" x14ac:dyDescent="0.2">
      <c r="A620" s="12">
        <f t="shared" si="95"/>
        <v>8311</v>
      </c>
      <c r="B620" s="9" t="s">
        <v>122</v>
      </c>
      <c r="C620" s="18"/>
      <c r="D620" s="23"/>
      <c r="E620" s="18"/>
      <c r="F620" s="24"/>
      <c r="G620" s="155" t="s">
        <v>111</v>
      </c>
      <c r="H620" s="5">
        <v>0</v>
      </c>
      <c r="I620" s="86"/>
      <c r="J620" s="96"/>
      <c r="K620" s="95"/>
      <c r="L620" s="95">
        <f t="shared" si="93"/>
        <v>0</v>
      </c>
      <c r="M620" s="92">
        <f t="shared" si="94"/>
        <v>0</v>
      </c>
      <c r="N620" s="92"/>
      <c r="X620" s="498"/>
    </row>
    <row r="621" spans="1:29" x14ac:dyDescent="0.2">
      <c r="A621" s="12">
        <f t="shared" si="95"/>
        <v>8312</v>
      </c>
      <c r="B621" s="9" t="s">
        <v>121</v>
      </c>
      <c r="C621" s="9"/>
      <c r="D621" s="9"/>
      <c r="E621" s="9"/>
      <c r="G621" s="161"/>
      <c r="H621" s="9"/>
      <c r="I621" s="86"/>
      <c r="J621" s="96"/>
      <c r="K621" s="95"/>
      <c r="L621" s="95">
        <f t="shared" si="93"/>
        <v>0</v>
      </c>
      <c r="M621" s="92">
        <f t="shared" si="94"/>
        <v>0</v>
      </c>
      <c r="N621" s="92"/>
      <c r="X621" s="498"/>
    </row>
    <row r="622" spans="1:29" x14ac:dyDescent="0.2">
      <c r="A622" s="12">
        <f t="shared" si="95"/>
        <v>8313</v>
      </c>
      <c r="C622" s="18"/>
      <c r="D622" s="23"/>
      <c r="E622" s="18"/>
      <c r="F622" s="24"/>
      <c r="G622" s="155"/>
      <c r="H622" s="5"/>
      <c r="I622" s="86"/>
      <c r="J622" s="94"/>
      <c r="K622" s="93"/>
      <c r="L622" s="93"/>
      <c r="M622" s="92">
        <f t="shared" si="94"/>
        <v>0</v>
      </c>
      <c r="N622" s="92"/>
      <c r="X622" s="498"/>
    </row>
    <row r="623" spans="1:29" x14ac:dyDescent="0.2">
      <c r="C623" s="18"/>
      <c r="D623" s="23"/>
      <c r="E623" s="18"/>
      <c r="F623" s="24"/>
      <c r="G623" s="155"/>
      <c r="H623" s="5"/>
      <c r="I623" s="86"/>
      <c r="J623" s="94"/>
      <c r="K623" s="93"/>
      <c r="L623" s="93"/>
      <c r="M623" s="92"/>
      <c r="N623" s="92"/>
      <c r="X623" s="498"/>
    </row>
    <row r="624" spans="1:29" x14ac:dyDescent="0.2">
      <c r="B624" s="106" t="s">
        <v>120</v>
      </c>
      <c r="C624" s="83"/>
      <c r="D624" s="153"/>
      <c r="E624" s="83"/>
      <c r="F624" s="152"/>
      <c r="G624" s="160"/>
      <c r="H624" s="105"/>
      <c r="I624" s="105" t="s">
        <v>79</v>
      </c>
      <c r="J624" s="104"/>
      <c r="K624" s="103">
        <f>SUM(K625:K629)</f>
        <v>0</v>
      </c>
      <c r="L624" s="103">
        <f>SUM(L625:L629)</f>
        <v>0</v>
      </c>
      <c r="M624" s="158">
        <f>SUM(M625:M629)</f>
        <v>0</v>
      </c>
      <c r="N624" s="158">
        <f>SUM(N625:N629)</f>
        <v>0</v>
      </c>
      <c r="O624" s="110"/>
      <c r="X624" s="498"/>
    </row>
    <row r="625" spans="1:29" x14ac:dyDescent="0.2">
      <c r="A625" s="12">
        <v>8400</v>
      </c>
      <c r="B625" s="9" t="s">
        <v>119</v>
      </c>
      <c r="C625" s="9"/>
      <c r="D625" s="9"/>
      <c r="E625" s="9"/>
      <c r="G625" s="9"/>
      <c r="H625" s="9"/>
      <c r="I625" s="9"/>
      <c r="J625" s="9"/>
      <c r="K625" s="95"/>
      <c r="L625" s="95">
        <v>0</v>
      </c>
      <c r="M625" s="92">
        <f>K625+L625</f>
        <v>0</v>
      </c>
      <c r="N625" s="92"/>
      <c r="X625" s="498"/>
    </row>
    <row r="626" spans="1:29" x14ac:dyDescent="0.2">
      <c r="A626" s="12">
        <f>A625+1</f>
        <v>8401</v>
      </c>
      <c r="B626" s="9" t="s">
        <v>118</v>
      </c>
      <c r="C626" s="9"/>
      <c r="D626" s="9"/>
      <c r="E626" s="9"/>
      <c r="G626" s="9"/>
      <c r="H626" s="9"/>
      <c r="I626" s="9"/>
      <c r="J626" s="9"/>
      <c r="K626" s="95"/>
      <c r="L626" s="95">
        <v>0</v>
      </c>
      <c r="M626" s="92">
        <f>K626+L626</f>
        <v>0</v>
      </c>
      <c r="N626" s="92"/>
      <c r="X626" s="498"/>
    </row>
    <row r="627" spans="1:29" x14ac:dyDescent="0.2">
      <c r="A627" s="12">
        <f>A626+1</f>
        <v>8402</v>
      </c>
      <c r="B627" s="9" t="s">
        <v>117</v>
      </c>
      <c r="C627" s="9"/>
      <c r="D627" s="9"/>
      <c r="E627" s="9"/>
      <c r="G627" s="9"/>
      <c r="H627" s="9"/>
      <c r="I627" s="9"/>
      <c r="J627" s="9"/>
      <c r="K627" s="95"/>
      <c r="L627" s="95">
        <v>0</v>
      </c>
      <c r="M627" s="92">
        <f>K627+L627</f>
        <v>0</v>
      </c>
      <c r="N627" s="92"/>
      <c r="X627" s="498"/>
    </row>
    <row r="628" spans="1:29" x14ac:dyDescent="0.2">
      <c r="A628" s="12">
        <f>A627+1</f>
        <v>8403</v>
      </c>
      <c r="C628" s="9"/>
      <c r="D628" s="9"/>
      <c r="E628" s="9"/>
      <c r="G628" s="9"/>
      <c r="H628" s="9"/>
      <c r="I628" s="9"/>
      <c r="J628" s="9"/>
      <c r="K628" s="95"/>
      <c r="L628" s="95"/>
      <c r="M628" s="92">
        <f>K628+L628</f>
        <v>0</v>
      </c>
      <c r="N628" s="92"/>
      <c r="X628" s="498"/>
    </row>
    <row r="629" spans="1:29" x14ac:dyDescent="0.2">
      <c r="C629" s="9"/>
      <c r="D629" s="9"/>
      <c r="E629" s="9"/>
      <c r="G629" s="9"/>
      <c r="H629" s="9"/>
      <c r="I629" s="9"/>
      <c r="J629" s="9"/>
      <c r="K629" s="95"/>
      <c r="L629" s="95"/>
      <c r="M629" s="92"/>
      <c r="N629" s="92"/>
      <c r="X629" s="498"/>
    </row>
    <row r="630" spans="1:29" x14ac:dyDescent="0.2">
      <c r="A630" s="107"/>
      <c r="B630" s="106" t="s">
        <v>116</v>
      </c>
      <c r="C630" s="49"/>
      <c r="D630" s="82"/>
      <c r="E630" s="49"/>
      <c r="F630" s="130"/>
      <c r="G630" s="159"/>
      <c r="H630" s="105"/>
      <c r="I630" s="105" t="s">
        <v>79</v>
      </c>
      <c r="J630" s="104"/>
      <c r="K630" s="103">
        <f>SUM(K631:K636)</f>
        <v>0</v>
      </c>
      <c r="L630" s="103">
        <f>SUM(L631:L636)</f>
        <v>0</v>
      </c>
      <c r="M630" s="158">
        <f>SUM(M631:M636)</f>
        <v>0</v>
      </c>
      <c r="N630" s="158">
        <f>SUM(N631:N636)</f>
        <v>0</v>
      </c>
      <c r="O630" s="110"/>
      <c r="Q630" s="101"/>
      <c r="R630" s="101"/>
      <c r="S630" s="101"/>
      <c r="T630" s="101"/>
      <c r="U630" s="101"/>
      <c r="V630" s="187"/>
      <c r="W630" s="415"/>
      <c r="X630" s="498"/>
    </row>
    <row r="631" spans="1:29" x14ac:dyDescent="0.2">
      <c r="A631" s="12">
        <v>8600</v>
      </c>
      <c r="B631" s="9" t="s">
        <v>115</v>
      </c>
      <c r="C631" s="18"/>
      <c r="D631" s="23"/>
      <c r="E631" s="18"/>
      <c r="F631" s="24">
        <v>0</v>
      </c>
      <c r="G631" s="155" t="s">
        <v>111</v>
      </c>
      <c r="H631" s="5">
        <v>0</v>
      </c>
      <c r="J631" s="96"/>
      <c r="K631" s="95"/>
      <c r="L631" s="95">
        <f>F631*H631</f>
        <v>0</v>
      </c>
      <c r="M631" s="92">
        <f>K631+L631</f>
        <v>0</v>
      </c>
      <c r="N631" s="92"/>
      <c r="X631" s="498"/>
    </row>
    <row r="632" spans="1:29" x14ac:dyDescent="0.2">
      <c r="A632" s="12">
        <f>A631+1</f>
        <v>8601</v>
      </c>
      <c r="B632" s="9" t="s">
        <v>114</v>
      </c>
      <c r="C632" s="18"/>
      <c r="D632" s="23"/>
      <c r="E632" s="18"/>
      <c r="F632" s="24">
        <v>0</v>
      </c>
      <c r="G632" s="155" t="s">
        <v>111</v>
      </c>
      <c r="H632" s="5">
        <v>0</v>
      </c>
      <c r="J632" s="96"/>
      <c r="K632" s="95"/>
      <c r="L632" s="95">
        <f>F632*H632</f>
        <v>0</v>
      </c>
      <c r="M632" s="92">
        <f>K632+L632</f>
        <v>0</v>
      </c>
      <c r="N632" s="92"/>
      <c r="X632" s="498"/>
    </row>
    <row r="633" spans="1:29" x14ac:dyDescent="0.2">
      <c r="A633" s="12">
        <f>A632+1</f>
        <v>8602</v>
      </c>
      <c r="B633" s="9" t="s">
        <v>113</v>
      </c>
      <c r="C633" s="18"/>
      <c r="D633" s="23"/>
      <c r="E633" s="18"/>
      <c r="F633" s="24">
        <v>0</v>
      </c>
      <c r="G633" s="155" t="s">
        <v>111</v>
      </c>
      <c r="H633" s="5">
        <v>0</v>
      </c>
      <c r="I633" s="86"/>
      <c r="J633" s="96"/>
      <c r="K633" s="95"/>
      <c r="L633" s="95">
        <f>F633*H633</f>
        <v>0</v>
      </c>
      <c r="M633" s="92">
        <f>K633+L633</f>
        <v>0</v>
      </c>
      <c r="N633" s="92"/>
      <c r="X633" s="498"/>
    </row>
    <row r="634" spans="1:29" x14ac:dyDescent="0.2">
      <c r="A634" s="12">
        <f>A633+1</f>
        <v>8603</v>
      </c>
      <c r="B634" s="9" t="s">
        <v>112</v>
      </c>
      <c r="C634" s="18"/>
      <c r="D634" s="23"/>
      <c r="E634" s="18"/>
      <c r="F634" s="24">
        <v>0</v>
      </c>
      <c r="G634" s="155" t="s">
        <v>111</v>
      </c>
      <c r="H634" s="5">
        <v>0</v>
      </c>
      <c r="I634" s="86"/>
      <c r="J634" s="96"/>
      <c r="K634" s="95"/>
      <c r="L634" s="95">
        <f>F634*H634</f>
        <v>0</v>
      </c>
      <c r="M634" s="92">
        <f>K634+L634</f>
        <v>0</v>
      </c>
      <c r="N634" s="92"/>
      <c r="X634" s="498"/>
    </row>
    <row r="635" spans="1:29" x14ac:dyDescent="0.2">
      <c r="A635" s="12">
        <f>A634+1</f>
        <v>8604</v>
      </c>
      <c r="C635" s="18"/>
      <c r="D635" s="23"/>
      <c r="E635" s="18"/>
      <c r="F635" s="24"/>
      <c r="G635" s="155"/>
      <c r="H635" s="5"/>
      <c r="I635" s="86"/>
      <c r="J635" s="96"/>
      <c r="K635" s="95"/>
      <c r="L635" s="95"/>
      <c r="M635" s="92">
        <f>K635+L635</f>
        <v>0</v>
      </c>
      <c r="N635" s="92"/>
      <c r="X635" s="498"/>
    </row>
    <row r="636" spans="1:29" x14ac:dyDescent="0.2">
      <c r="C636" s="18"/>
      <c r="D636" s="23"/>
      <c r="E636" s="18"/>
      <c r="F636" s="24"/>
      <c r="G636" s="155"/>
      <c r="H636" s="5"/>
      <c r="I636" s="86"/>
      <c r="J636" s="96"/>
      <c r="K636" s="95"/>
      <c r="L636" s="95"/>
      <c r="M636" s="92"/>
      <c r="N636" s="92"/>
      <c r="X636" s="498"/>
    </row>
    <row r="637" spans="1:29" x14ac:dyDescent="0.2">
      <c r="A637" s="107"/>
      <c r="B637" s="106" t="s">
        <v>110</v>
      </c>
      <c r="C637" s="49"/>
      <c r="D637" s="82"/>
      <c r="E637" s="49"/>
      <c r="F637" s="130"/>
      <c r="G637" s="159"/>
      <c r="H637" s="105"/>
      <c r="I637" s="105" t="s">
        <v>79</v>
      </c>
      <c r="J637" s="104"/>
      <c r="K637" s="103">
        <f>SUM(K638:K640)</f>
        <v>0</v>
      </c>
      <c r="L637" s="103">
        <f>SUM(L638:L640)</f>
        <v>0</v>
      </c>
      <c r="M637" s="158">
        <f>SUM(M638:M640)</f>
        <v>0</v>
      </c>
      <c r="N637" s="158">
        <f>SUM(N638:N640)</f>
        <v>0</v>
      </c>
      <c r="O637" s="110"/>
      <c r="Q637" s="101"/>
      <c r="R637" s="101"/>
      <c r="S637" s="101"/>
      <c r="T637" s="101"/>
      <c r="U637" s="101"/>
      <c r="V637" s="187"/>
      <c r="W637" s="415"/>
      <c r="X637" s="498"/>
    </row>
    <row r="638" spans="1:29" x14ac:dyDescent="0.2">
      <c r="A638" s="12">
        <v>8600</v>
      </c>
      <c r="B638" s="9" t="s">
        <v>109</v>
      </c>
      <c r="C638" s="18"/>
      <c r="D638" s="23"/>
      <c r="E638" s="18"/>
      <c r="F638" s="157">
        <v>0</v>
      </c>
      <c r="G638" s="155" t="s">
        <v>108</v>
      </c>
      <c r="H638" s="5">
        <v>0</v>
      </c>
      <c r="I638" s="73"/>
      <c r="J638" s="96"/>
      <c r="K638" s="95"/>
      <c r="L638" s="95">
        <f>F638*H638</f>
        <v>0</v>
      </c>
      <c r="M638" s="92">
        <f>K638+L638</f>
        <v>0</v>
      </c>
      <c r="N638" s="92"/>
      <c r="X638" s="506" t="s">
        <v>611</v>
      </c>
      <c r="Y638" s="525"/>
      <c r="Z638" s="510"/>
      <c r="AA638" s="190"/>
      <c r="AB638" s="190"/>
      <c r="AC638" s="510"/>
    </row>
    <row r="639" spans="1:29" x14ac:dyDescent="0.2">
      <c r="A639" s="12">
        <f>A638+1</f>
        <v>8601</v>
      </c>
      <c r="C639" s="18"/>
      <c r="D639" s="23"/>
      <c r="E639" s="18"/>
      <c r="F639" s="24"/>
      <c r="G639" s="156"/>
      <c r="H639" s="5"/>
      <c r="I639" s="86"/>
      <c r="J639" s="96"/>
      <c r="K639" s="95"/>
      <c r="L639" s="95"/>
      <c r="M639" s="92">
        <f>K639+L639</f>
        <v>0</v>
      </c>
      <c r="N639" s="92"/>
      <c r="X639" s="498"/>
    </row>
    <row r="640" spans="1:29" x14ac:dyDescent="0.2">
      <c r="C640" s="18"/>
      <c r="D640" s="23"/>
      <c r="E640" s="18"/>
      <c r="F640" s="24"/>
      <c r="G640" s="155"/>
      <c r="H640" s="5"/>
      <c r="I640" s="86"/>
      <c r="J640" s="94"/>
      <c r="K640" s="93"/>
      <c r="L640" s="93"/>
      <c r="M640" s="92"/>
      <c r="N640" s="92"/>
      <c r="X640" s="498"/>
    </row>
    <row r="641" spans="1:29" x14ac:dyDescent="0.2">
      <c r="C641" s="154"/>
      <c r="D641" s="153"/>
      <c r="E641" s="83"/>
      <c r="F641" s="152"/>
      <c r="G641" s="151"/>
      <c r="H641" s="130"/>
      <c r="I641" s="130" t="s">
        <v>107</v>
      </c>
      <c r="J641" s="150"/>
      <c r="K641" s="149">
        <f>K569+K575+K608+K624+K637+K630</f>
        <v>0</v>
      </c>
      <c r="L641" s="149">
        <f>L569+L575+L608+L624+L637+L630</f>
        <v>0</v>
      </c>
      <c r="M641" s="149">
        <f>M569+M575+M608+M624+M637+M630</f>
        <v>0</v>
      </c>
      <c r="N641" s="149">
        <f>N569+N575+N608+N624+N637+N630</f>
        <v>0</v>
      </c>
      <c r="X641" s="498"/>
    </row>
    <row r="642" spans="1:29" ht="17" thickBot="1" x14ac:dyDescent="0.25">
      <c r="A642" s="148"/>
      <c r="B642" s="147"/>
      <c r="C642" s="145"/>
      <c r="D642" s="146"/>
      <c r="E642" s="145"/>
      <c r="F642" s="144"/>
      <c r="G642" s="143"/>
      <c r="H642" s="142"/>
      <c r="I642" s="141"/>
      <c r="J642" s="141"/>
      <c r="K642" s="140"/>
      <c r="L642" s="140"/>
      <c r="M642" s="139"/>
      <c r="N642" s="139"/>
      <c r="X642" s="498"/>
    </row>
    <row r="643" spans="1:29" x14ac:dyDescent="0.2">
      <c r="C643" s="18"/>
      <c r="D643" s="23"/>
      <c r="E643" s="18"/>
      <c r="F643" s="24"/>
      <c r="G643" s="26"/>
      <c r="H643" s="5"/>
      <c r="I643" s="86"/>
      <c r="J643" s="94"/>
      <c r="K643" s="138"/>
      <c r="L643" s="138"/>
      <c r="M643" s="137"/>
      <c r="N643" s="137"/>
      <c r="X643" s="498"/>
    </row>
    <row r="644" spans="1:29" ht="40" x14ac:dyDescent="0.2">
      <c r="A644" s="107" t="s">
        <v>106</v>
      </c>
      <c r="B644" s="72" t="s">
        <v>105</v>
      </c>
      <c r="C644" s="121"/>
      <c r="D644" s="75"/>
      <c r="E644" s="121"/>
      <c r="F644" s="136"/>
      <c r="G644" s="120"/>
      <c r="H644" s="85"/>
      <c r="I644" s="86"/>
      <c r="J644" s="135"/>
      <c r="K644" s="134" t="s">
        <v>38</v>
      </c>
      <c r="L644" s="133" t="s">
        <v>37</v>
      </c>
      <c r="M644" s="132" t="s">
        <v>36</v>
      </c>
      <c r="N644" s="131" t="s">
        <v>520</v>
      </c>
      <c r="Q644" s="101"/>
      <c r="R644" s="101"/>
      <c r="S644" s="101"/>
      <c r="T644" s="101"/>
      <c r="U644" s="101"/>
      <c r="V644" s="187"/>
      <c r="W644" s="415"/>
      <c r="X644" s="498"/>
    </row>
    <row r="645" spans="1:29" x14ac:dyDescent="0.2">
      <c r="A645" s="107"/>
      <c r="B645" s="106" t="s">
        <v>104</v>
      </c>
      <c r="C645" s="49"/>
      <c r="D645" s="82"/>
      <c r="E645" s="49"/>
      <c r="F645" s="130"/>
      <c r="G645" s="81"/>
      <c r="H645" s="105"/>
      <c r="I645" s="105" t="s">
        <v>79</v>
      </c>
      <c r="J645" s="129"/>
      <c r="K645" s="128">
        <f>SUM(K646:K654)</f>
        <v>0</v>
      </c>
      <c r="L645" s="128">
        <f>SUM(L646:L654)</f>
        <v>0</v>
      </c>
      <c r="M645" s="127">
        <f>SUM(M646:M654)</f>
        <v>0</v>
      </c>
      <c r="N645" s="127">
        <f>SUM(N646:N654)</f>
        <v>0</v>
      </c>
      <c r="O645" s="110"/>
      <c r="Q645" s="101"/>
      <c r="R645" s="101"/>
      <c r="S645" s="101"/>
      <c r="T645" s="101"/>
      <c r="U645" s="101"/>
      <c r="V645" s="187"/>
      <c r="W645" s="415"/>
      <c r="X645" s="498"/>
    </row>
    <row r="646" spans="1:29" x14ac:dyDescent="0.2">
      <c r="A646" s="12">
        <v>9100</v>
      </c>
      <c r="B646" s="9" t="s">
        <v>103</v>
      </c>
      <c r="C646" s="18"/>
      <c r="D646" s="23"/>
      <c r="E646" s="18"/>
      <c r="F646" s="24"/>
      <c r="G646" s="125">
        <f>0%</f>
        <v>0</v>
      </c>
      <c r="H646" s="126">
        <v>0</v>
      </c>
      <c r="J646" s="96"/>
      <c r="K646" s="95"/>
      <c r="L646" s="95">
        <f>ROUND((G646*H646)*2,1)/2</f>
        <v>0</v>
      </c>
      <c r="M646" s="92">
        <f t="shared" ref="M646:M653" si="96">K646+L646</f>
        <v>0</v>
      </c>
      <c r="N646" s="92"/>
      <c r="X646" s="506" t="s">
        <v>613</v>
      </c>
      <c r="Y646" s="525"/>
      <c r="Z646" s="510"/>
      <c r="AA646" s="190"/>
      <c r="AB646" s="190"/>
      <c r="AC646" s="510"/>
    </row>
    <row r="647" spans="1:29" x14ac:dyDescent="0.2">
      <c r="A647" s="12">
        <f t="shared" ref="A647:A653" si="97">A646+1</f>
        <v>9101</v>
      </c>
      <c r="B647" s="9" t="s">
        <v>102</v>
      </c>
      <c r="C647" s="18"/>
      <c r="D647" s="23"/>
      <c r="E647" s="18"/>
      <c r="F647" s="24"/>
      <c r="G647" s="125">
        <v>0.05</v>
      </c>
      <c r="H647" s="124">
        <f>L646</f>
        <v>0</v>
      </c>
      <c r="I647" s="86"/>
      <c r="J647" s="96"/>
      <c r="K647" s="95"/>
      <c r="L647" s="95">
        <f>ROUND((G647*H647)*2,1)/2</f>
        <v>0</v>
      </c>
      <c r="M647" s="92">
        <f t="shared" si="96"/>
        <v>0</v>
      </c>
      <c r="N647" s="92"/>
      <c r="X647" s="503" t="s">
        <v>614</v>
      </c>
      <c r="Y647" s="526"/>
      <c r="Z647" s="242"/>
      <c r="AA647" s="527"/>
      <c r="AB647" s="527"/>
      <c r="AC647" s="242"/>
    </row>
    <row r="648" spans="1:29" x14ac:dyDescent="0.2">
      <c r="A648" s="12">
        <f t="shared" si="97"/>
        <v>9102</v>
      </c>
      <c r="B648" s="9" t="s">
        <v>101</v>
      </c>
      <c r="C648" s="18"/>
      <c r="D648" s="23"/>
      <c r="E648" s="39"/>
      <c r="F648" s="24"/>
      <c r="G648" s="26"/>
      <c r="H648" s="5"/>
      <c r="I648" s="86"/>
      <c r="J648" s="96"/>
      <c r="K648" s="95"/>
      <c r="L648" s="95">
        <v>0</v>
      </c>
      <c r="M648" s="92">
        <f t="shared" si="96"/>
        <v>0</v>
      </c>
      <c r="N648" s="92"/>
      <c r="X648" s="575" t="s">
        <v>615</v>
      </c>
      <c r="Y648" s="576"/>
      <c r="Z648" s="577"/>
      <c r="AA648" s="578"/>
      <c r="AB648" s="578"/>
      <c r="AC648" s="577"/>
    </row>
    <row r="649" spans="1:29" x14ac:dyDescent="0.2">
      <c r="A649" s="12">
        <f t="shared" si="97"/>
        <v>9103</v>
      </c>
      <c r="B649" s="9" t="s">
        <v>100</v>
      </c>
      <c r="C649" s="18"/>
      <c r="D649" s="23"/>
      <c r="E649" s="18"/>
      <c r="F649" s="24"/>
      <c r="G649" s="125">
        <v>0</v>
      </c>
      <c r="H649" s="124">
        <f>M295+M349-M345</f>
        <v>0</v>
      </c>
      <c r="I649" s="86"/>
      <c r="J649" s="96"/>
      <c r="K649" s="95"/>
      <c r="L649" s="95">
        <f>G649*H649</f>
        <v>0</v>
      </c>
      <c r="M649" s="92">
        <f t="shared" si="96"/>
        <v>0</v>
      </c>
      <c r="N649" s="92"/>
      <c r="X649" s="506" t="s">
        <v>616</v>
      </c>
      <c r="Y649" s="525"/>
      <c r="Z649" s="510"/>
      <c r="AA649" s="190"/>
      <c r="AB649" s="190"/>
      <c r="AC649" s="510"/>
    </row>
    <row r="650" spans="1:29" x14ac:dyDescent="0.2">
      <c r="A650" s="12">
        <f t="shared" si="97"/>
        <v>9104</v>
      </c>
      <c r="B650" s="9" t="s">
        <v>99</v>
      </c>
      <c r="C650" s="18"/>
      <c r="D650" s="23"/>
      <c r="E650" s="18"/>
      <c r="F650" s="24"/>
      <c r="G650" s="26" t="s">
        <v>98</v>
      </c>
      <c r="H650" s="5">
        <v>0</v>
      </c>
      <c r="I650" s="86"/>
      <c r="J650" s="96"/>
      <c r="K650" s="95"/>
      <c r="L650" s="95">
        <f>F650*H650</f>
        <v>0</v>
      </c>
      <c r="M650" s="92">
        <f t="shared" si="96"/>
        <v>0</v>
      </c>
      <c r="N650" s="92"/>
      <c r="X650" s="498"/>
    </row>
    <row r="651" spans="1:29" x14ac:dyDescent="0.2">
      <c r="A651" s="12">
        <f t="shared" si="97"/>
        <v>9105</v>
      </c>
      <c r="B651" s="9" t="s">
        <v>97</v>
      </c>
      <c r="C651" s="18"/>
      <c r="D651" s="23"/>
      <c r="E651" s="18"/>
      <c r="F651" s="24"/>
      <c r="G651" s="26"/>
      <c r="H651" s="5"/>
      <c r="I651" s="86"/>
      <c r="J651" s="96"/>
      <c r="K651" s="95"/>
      <c r="L651" s="95">
        <v>0</v>
      </c>
      <c r="M651" s="92">
        <f t="shared" si="96"/>
        <v>0</v>
      </c>
      <c r="N651" s="92"/>
      <c r="X651" s="498"/>
    </row>
    <row r="652" spans="1:29" x14ac:dyDescent="0.2">
      <c r="A652" s="12">
        <f t="shared" si="97"/>
        <v>9106</v>
      </c>
      <c r="B652" s="9" t="s">
        <v>96</v>
      </c>
      <c r="C652" s="18"/>
      <c r="D652" s="23"/>
      <c r="E652" s="18"/>
      <c r="F652" s="24"/>
      <c r="G652" s="26"/>
      <c r="H652" s="5"/>
      <c r="I652" s="86"/>
      <c r="J652" s="96"/>
      <c r="K652" s="95"/>
      <c r="L652" s="95">
        <v>0</v>
      </c>
      <c r="M652" s="92">
        <f t="shared" si="96"/>
        <v>0</v>
      </c>
      <c r="N652" s="92"/>
      <c r="X652" s="498"/>
    </row>
    <row r="653" spans="1:29" x14ac:dyDescent="0.2">
      <c r="A653" s="12">
        <f t="shared" si="97"/>
        <v>9107</v>
      </c>
      <c r="C653" s="18"/>
      <c r="D653" s="23"/>
      <c r="E653" s="18"/>
      <c r="F653" s="24"/>
      <c r="G653" s="26"/>
      <c r="H653" s="5"/>
      <c r="I653" s="86"/>
      <c r="J653" s="96"/>
      <c r="K653" s="95"/>
      <c r="L653" s="95"/>
      <c r="M653" s="92">
        <f t="shared" si="96"/>
        <v>0</v>
      </c>
      <c r="N653" s="92"/>
      <c r="X653" s="498"/>
    </row>
    <row r="654" spans="1:29" x14ac:dyDescent="0.2">
      <c r="B654" s="72"/>
      <c r="C654" s="121"/>
      <c r="D654" s="75"/>
      <c r="E654" s="121"/>
      <c r="F654" s="72"/>
      <c r="G654" s="9"/>
      <c r="H654" s="120"/>
      <c r="I654" s="119"/>
      <c r="J654" s="123"/>
      <c r="K654" s="29"/>
      <c r="L654" s="29"/>
      <c r="M654" s="122"/>
      <c r="N654" s="122"/>
      <c r="Q654" s="101"/>
      <c r="R654" s="101"/>
      <c r="S654" s="101"/>
      <c r="T654" s="101"/>
      <c r="U654" s="101"/>
      <c r="V654" s="187"/>
      <c r="W654" s="415"/>
      <c r="X654" s="498"/>
    </row>
    <row r="655" spans="1:29" x14ac:dyDescent="0.2">
      <c r="B655" s="106" t="s">
        <v>95</v>
      </c>
      <c r="C655" s="49"/>
      <c r="D655" s="82"/>
      <c r="E655" s="49"/>
      <c r="F655" s="48"/>
      <c r="G655" s="80"/>
      <c r="H655" s="105"/>
      <c r="I655" s="105" t="s">
        <v>79</v>
      </c>
      <c r="J655" s="113"/>
      <c r="K655" s="112">
        <f>SUM(K656:K664)</f>
        <v>0</v>
      </c>
      <c r="L655" s="112">
        <f>SUM(L656:L664)</f>
        <v>0</v>
      </c>
      <c r="M655" s="111">
        <f>SUM(M656:M664)</f>
        <v>0</v>
      </c>
      <c r="N655" s="111">
        <f>SUM(N656:N664)</f>
        <v>0</v>
      </c>
      <c r="O655" s="110"/>
      <c r="Q655" s="101"/>
      <c r="R655" s="101"/>
      <c r="S655" s="101"/>
      <c r="T655" s="101"/>
      <c r="U655" s="101"/>
      <c r="V655" s="187"/>
      <c r="W655" s="415"/>
      <c r="X655" s="498"/>
    </row>
    <row r="656" spans="1:29" x14ac:dyDescent="0.2">
      <c r="A656" s="12">
        <v>9200</v>
      </c>
      <c r="B656" s="9" t="s">
        <v>94</v>
      </c>
      <c r="C656" s="121"/>
      <c r="D656" s="75"/>
      <c r="E656" s="121"/>
      <c r="F656" s="72"/>
      <c r="G656" s="9"/>
      <c r="H656" s="120"/>
      <c r="I656" s="119"/>
      <c r="J656" s="96"/>
      <c r="K656" s="95"/>
      <c r="L656" s="95">
        <v>0</v>
      </c>
      <c r="M656" s="92">
        <f t="shared" ref="M656:M662" si="98">K656+L656</f>
        <v>0</v>
      </c>
      <c r="N656" s="92"/>
      <c r="Q656" s="101"/>
      <c r="R656" s="101"/>
      <c r="S656" s="101"/>
      <c r="T656" s="101"/>
      <c r="U656" s="101"/>
      <c r="V656" s="187"/>
      <c r="W656" s="415"/>
      <c r="X656" s="498"/>
    </row>
    <row r="657" spans="1:29" x14ac:dyDescent="0.2">
      <c r="A657" s="12">
        <f t="shared" ref="A657:A663" si="99">A656+1</f>
        <v>9201</v>
      </c>
      <c r="B657" s="9" t="s">
        <v>93</v>
      </c>
      <c r="C657" s="18"/>
      <c r="D657" s="23"/>
      <c r="E657" s="18"/>
      <c r="G657" s="9"/>
      <c r="H657" s="26"/>
      <c r="I657" s="16"/>
      <c r="J657" s="96"/>
      <c r="K657" s="95"/>
      <c r="L657" s="95">
        <v>0</v>
      </c>
      <c r="M657" s="92">
        <f t="shared" si="98"/>
        <v>0</v>
      </c>
      <c r="N657" s="92"/>
      <c r="O657" s="61"/>
      <c r="X657" s="498"/>
    </row>
    <row r="658" spans="1:29" x14ac:dyDescent="0.2">
      <c r="A658" s="12">
        <f t="shared" si="99"/>
        <v>9202</v>
      </c>
      <c r="B658" s="9" t="s">
        <v>92</v>
      </c>
      <c r="C658" s="18"/>
      <c r="D658" s="23"/>
      <c r="E658" s="18"/>
      <c r="G658" s="9"/>
      <c r="H658" s="26"/>
      <c r="I658" s="16"/>
      <c r="J658" s="96"/>
      <c r="K658" s="95"/>
      <c r="L658" s="95">
        <v>0</v>
      </c>
      <c r="M658" s="92">
        <f t="shared" si="98"/>
        <v>0</v>
      </c>
      <c r="N658" s="92"/>
      <c r="O658" s="61"/>
      <c r="X658" s="498"/>
    </row>
    <row r="659" spans="1:29" x14ac:dyDescent="0.2">
      <c r="A659" s="12">
        <f t="shared" si="99"/>
        <v>9203</v>
      </c>
      <c r="B659" s="9" t="s">
        <v>91</v>
      </c>
      <c r="C659" s="18"/>
      <c r="D659" s="23"/>
      <c r="E659" s="18"/>
      <c r="G659" s="9"/>
      <c r="H659" s="26"/>
      <c r="I659" s="16"/>
      <c r="J659" s="96"/>
      <c r="K659" s="95"/>
      <c r="L659" s="95">
        <v>0</v>
      </c>
      <c r="M659" s="92">
        <f t="shared" si="98"/>
        <v>0</v>
      </c>
      <c r="N659" s="92"/>
      <c r="O659" s="61"/>
      <c r="X659" s="498"/>
    </row>
    <row r="660" spans="1:29" x14ac:dyDescent="0.2">
      <c r="A660" s="12">
        <f t="shared" si="99"/>
        <v>9204</v>
      </c>
      <c r="B660" s="9" t="s">
        <v>90</v>
      </c>
      <c r="C660" s="18"/>
      <c r="D660" s="23"/>
      <c r="E660" s="18"/>
      <c r="G660" s="9"/>
      <c r="H660" s="26"/>
      <c r="I660" s="16"/>
      <c r="J660" s="96"/>
      <c r="K660" s="95"/>
      <c r="L660" s="95">
        <v>0</v>
      </c>
      <c r="M660" s="92">
        <f t="shared" si="98"/>
        <v>0</v>
      </c>
      <c r="N660" s="92"/>
      <c r="O660" s="61"/>
      <c r="X660" s="498"/>
    </row>
    <row r="661" spans="1:29" x14ac:dyDescent="0.2">
      <c r="A661" s="12">
        <f t="shared" si="99"/>
        <v>9205</v>
      </c>
      <c r="B661" s="9" t="s">
        <v>89</v>
      </c>
      <c r="C661" s="18"/>
      <c r="D661" s="23"/>
      <c r="E661" s="18"/>
      <c r="G661" s="9"/>
      <c r="H661" s="26"/>
      <c r="I661" s="16"/>
      <c r="J661" s="96"/>
      <c r="K661" s="95"/>
      <c r="L661" s="95">
        <v>0</v>
      </c>
      <c r="M661" s="92">
        <f t="shared" si="98"/>
        <v>0</v>
      </c>
      <c r="N661" s="92"/>
      <c r="O661" s="61"/>
      <c r="X661" s="498"/>
    </row>
    <row r="662" spans="1:29" x14ac:dyDescent="0.2">
      <c r="A662" s="12">
        <f t="shared" si="99"/>
        <v>9206</v>
      </c>
      <c r="B662" s="9" t="s">
        <v>88</v>
      </c>
      <c r="C662" s="18"/>
      <c r="D662" s="23"/>
      <c r="E662" s="18"/>
      <c r="G662" s="9"/>
      <c r="H662" s="26"/>
      <c r="I662" s="16"/>
      <c r="J662" s="96"/>
      <c r="K662" s="95"/>
      <c r="L662" s="95">
        <v>0</v>
      </c>
      <c r="M662" s="92">
        <f t="shared" si="98"/>
        <v>0</v>
      </c>
      <c r="N662" s="92"/>
      <c r="O662" s="61"/>
      <c r="X662" s="498"/>
    </row>
    <row r="663" spans="1:29" x14ac:dyDescent="0.2">
      <c r="A663" s="12">
        <f t="shared" si="99"/>
        <v>9207</v>
      </c>
      <c r="B663" s="118" t="s">
        <v>87</v>
      </c>
      <c r="C663" s="18"/>
      <c r="D663" s="23"/>
      <c r="E663" s="18"/>
      <c r="G663" s="9"/>
      <c r="H663" s="26"/>
      <c r="I663" s="16"/>
      <c r="J663" s="96"/>
      <c r="K663" s="95"/>
      <c r="L663" s="95"/>
      <c r="M663" s="92"/>
      <c r="N663" s="92"/>
      <c r="O663" s="61"/>
      <c r="X663" s="498"/>
    </row>
    <row r="664" spans="1:29" x14ac:dyDescent="0.2">
      <c r="C664" s="18"/>
      <c r="D664" s="23"/>
      <c r="E664" s="18"/>
      <c r="G664" s="9"/>
      <c r="H664" s="26"/>
      <c r="I664" s="16"/>
      <c r="J664" s="115"/>
      <c r="K664" s="114"/>
      <c r="L664" s="114"/>
      <c r="M664" s="92"/>
      <c r="N664" s="92"/>
      <c r="O664" s="61"/>
      <c r="X664" s="640" t="s">
        <v>617</v>
      </c>
      <c r="Y664" s="638"/>
      <c r="Z664" s="638"/>
      <c r="AA664" s="638"/>
      <c r="AB664" s="638"/>
      <c r="AC664" s="638"/>
    </row>
    <row r="665" spans="1:29" x14ac:dyDescent="0.2">
      <c r="A665" s="107"/>
      <c r="B665" s="106" t="s">
        <v>86</v>
      </c>
      <c r="C665" s="49"/>
      <c r="D665" s="82"/>
      <c r="E665" s="49"/>
      <c r="F665" s="48"/>
      <c r="G665" s="48"/>
      <c r="H665" s="105"/>
      <c r="I665" s="105" t="s">
        <v>79</v>
      </c>
      <c r="J665" s="113"/>
      <c r="K665" s="112">
        <f>SUM(K666:K669)</f>
        <v>0</v>
      </c>
      <c r="L665" s="112">
        <f>SUM(L666:L669)</f>
        <v>0</v>
      </c>
      <c r="M665" s="111">
        <f>SUM(M666:M669)</f>
        <v>0</v>
      </c>
      <c r="N665" s="111">
        <f>SUM(N666:N669)</f>
        <v>0</v>
      </c>
      <c r="O665" s="110"/>
      <c r="Q665" s="101"/>
      <c r="R665" s="101"/>
      <c r="S665" s="101"/>
      <c r="T665" s="101"/>
      <c r="U665" s="101"/>
      <c r="V665" s="187"/>
      <c r="W665" s="415"/>
      <c r="X665" s="639"/>
      <c r="Y665" s="638"/>
      <c r="Z665" s="638"/>
      <c r="AA665" s="638"/>
      <c r="AB665" s="638"/>
      <c r="AC665" s="638"/>
    </row>
    <row r="666" spans="1:29" x14ac:dyDescent="0.2">
      <c r="A666" s="12">
        <v>9300</v>
      </c>
      <c r="B666" s="9" t="s">
        <v>85</v>
      </c>
      <c r="C666" s="18"/>
      <c r="D666" s="23"/>
      <c r="E666" s="18"/>
      <c r="G666" s="9"/>
      <c r="H666" s="26"/>
      <c r="I666" s="16"/>
      <c r="J666" s="96"/>
      <c r="K666" s="95"/>
      <c r="L666" s="95">
        <v>0</v>
      </c>
      <c r="M666" s="92">
        <f>K666+L666</f>
        <v>0</v>
      </c>
      <c r="N666" s="92"/>
      <c r="O666" s="61"/>
      <c r="X666" s="639"/>
      <c r="Y666" s="638"/>
      <c r="Z666" s="638"/>
      <c r="AA666" s="638"/>
      <c r="AB666" s="638"/>
      <c r="AC666" s="638"/>
    </row>
    <row r="667" spans="1:29" x14ac:dyDescent="0.2">
      <c r="A667" s="12">
        <f>A666+1</f>
        <v>9301</v>
      </c>
      <c r="B667" s="9" t="s">
        <v>84</v>
      </c>
      <c r="C667" s="18"/>
      <c r="D667" s="23"/>
      <c r="E667" s="18"/>
      <c r="F667" s="117">
        <v>5.0000000000000001E-3</v>
      </c>
      <c r="G667" s="97" t="s">
        <v>76</v>
      </c>
      <c r="H667" s="116">
        <v>0</v>
      </c>
      <c r="I667" s="16"/>
      <c r="J667" s="96"/>
      <c r="K667" s="95"/>
      <c r="L667" s="95">
        <f>F667*H667</f>
        <v>0</v>
      </c>
      <c r="M667" s="92">
        <f>K667+L667</f>
        <v>0</v>
      </c>
      <c r="N667" s="92"/>
      <c r="O667" s="61"/>
      <c r="X667" s="639"/>
      <c r="Y667" s="638"/>
      <c r="Z667" s="638"/>
      <c r="AA667" s="638"/>
      <c r="AB667" s="638"/>
      <c r="AC667" s="638"/>
    </row>
    <row r="668" spans="1:29" x14ac:dyDescent="0.2">
      <c r="A668" s="12">
        <f>A667+1</f>
        <v>9302</v>
      </c>
      <c r="C668" s="18"/>
      <c r="D668" s="23"/>
      <c r="E668" s="18"/>
      <c r="G668" s="9"/>
      <c r="H668" s="26"/>
      <c r="I668" s="16"/>
      <c r="J668" s="96"/>
      <c r="K668" s="95"/>
      <c r="L668" s="95">
        <v>0</v>
      </c>
      <c r="M668" s="92">
        <f>K668+L668</f>
        <v>0</v>
      </c>
      <c r="N668" s="92"/>
      <c r="O668" s="61"/>
      <c r="X668" s="498"/>
    </row>
    <row r="669" spans="1:29" x14ac:dyDescent="0.2">
      <c r="C669" s="18"/>
      <c r="D669" s="23"/>
      <c r="E669" s="18"/>
      <c r="G669" s="9"/>
      <c r="H669" s="26"/>
      <c r="I669" s="16"/>
      <c r="J669" s="115"/>
      <c r="K669" s="114"/>
      <c r="L669" s="114"/>
      <c r="M669" s="92"/>
      <c r="N669" s="92"/>
      <c r="O669" s="61"/>
      <c r="X669" s="503" t="s">
        <v>618</v>
      </c>
      <c r="Y669" s="242"/>
      <c r="Z669" s="242"/>
      <c r="AA669" s="242"/>
      <c r="AB669" s="527"/>
      <c r="AC669" s="242"/>
    </row>
    <row r="670" spans="1:29" x14ac:dyDescent="0.2">
      <c r="A670" s="107"/>
      <c r="B670" s="106" t="s">
        <v>83</v>
      </c>
      <c r="C670" s="49"/>
      <c r="D670" s="82"/>
      <c r="E670" s="49"/>
      <c r="F670" s="48"/>
      <c r="G670" s="48"/>
      <c r="H670" s="105"/>
      <c r="I670" s="105" t="s">
        <v>79</v>
      </c>
      <c r="J670" s="113"/>
      <c r="K670" s="112">
        <f>SUM(K671:K675)</f>
        <v>0</v>
      </c>
      <c r="L670" s="112">
        <f>SUM(L671:L675)</f>
        <v>0</v>
      </c>
      <c r="M670" s="111">
        <f>SUM(M671:M675)</f>
        <v>0</v>
      </c>
      <c r="N670" s="111">
        <f>SUM(N671:N675)</f>
        <v>0</v>
      </c>
      <c r="O670" s="110"/>
      <c r="Q670" s="101"/>
      <c r="R670" s="101"/>
      <c r="S670" s="101"/>
      <c r="T670" s="101"/>
      <c r="U670" s="101"/>
      <c r="V670" s="187"/>
      <c r="W670" s="415"/>
      <c r="X670" s="598"/>
      <c r="Y670" s="9"/>
      <c r="AA670" s="9"/>
    </row>
    <row r="671" spans="1:29" x14ac:dyDescent="0.2">
      <c r="A671" s="12">
        <v>9400</v>
      </c>
      <c r="B671" s="9" t="s">
        <v>8</v>
      </c>
      <c r="C671" s="18"/>
      <c r="D671" s="23"/>
      <c r="E671" s="18"/>
      <c r="G671" s="9"/>
      <c r="H671" s="26"/>
      <c r="I671" s="16"/>
      <c r="J671" s="96"/>
      <c r="K671" s="95"/>
      <c r="L671" s="95">
        <v>0</v>
      </c>
      <c r="M671" s="92">
        <f>K671+L671</f>
        <v>0</v>
      </c>
      <c r="N671" s="92"/>
      <c r="O671" s="61"/>
      <c r="X671" s="498"/>
    </row>
    <row r="672" spans="1:29" x14ac:dyDescent="0.2">
      <c r="A672" s="12">
        <f>A671+1</f>
        <v>9401</v>
      </c>
      <c r="B672" s="9" t="s">
        <v>82</v>
      </c>
      <c r="C672" s="18"/>
      <c r="D672" s="23"/>
      <c r="E672" s="18"/>
      <c r="G672" s="9"/>
      <c r="H672" s="26"/>
      <c r="I672" s="16"/>
      <c r="J672" s="96"/>
      <c r="K672" s="95"/>
      <c r="L672" s="95">
        <v>0</v>
      </c>
      <c r="M672" s="92">
        <f>K672+L672</f>
        <v>0</v>
      </c>
      <c r="N672" s="92"/>
      <c r="O672" s="61"/>
      <c r="X672" s="498"/>
    </row>
    <row r="673" spans="1:29" x14ac:dyDescent="0.2">
      <c r="A673" s="12">
        <f>A672+1</f>
        <v>9402</v>
      </c>
      <c r="B673" s="9" t="s">
        <v>81</v>
      </c>
      <c r="C673" s="18"/>
      <c r="D673" s="23"/>
      <c r="E673" s="18"/>
      <c r="G673" s="26"/>
      <c r="I673" s="6"/>
      <c r="J673" s="96"/>
      <c r="K673" s="95"/>
      <c r="L673" s="95">
        <v>0</v>
      </c>
      <c r="M673" s="92">
        <f>K673+L673</f>
        <v>0</v>
      </c>
      <c r="N673" s="92"/>
      <c r="O673" s="61"/>
      <c r="X673" s="498"/>
    </row>
    <row r="674" spans="1:29" x14ac:dyDescent="0.2">
      <c r="A674" s="12">
        <f>A673+1</f>
        <v>9403</v>
      </c>
      <c r="C674" s="9"/>
      <c r="D674" s="9"/>
      <c r="E674" s="9"/>
      <c r="G674" s="9"/>
      <c r="H674" s="9"/>
      <c r="I674" s="9"/>
      <c r="J674" s="96"/>
      <c r="K674" s="95"/>
      <c r="L674" s="95"/>
      <c r="M674" s="92">
        <f>K674+L674</f>
        <v>0</v>
      </c>
      <c r="N674" s="92"/>
      <c r="O674" s="9"/>
      <c r="P674" s="1"/>
      <c r="Q674" s="9"/>
      <c r="R674" s="9"/>
      <c r="S674" s="9"/>
      <c r="T674" s="9"/>
      <c r="U674" s="9"/>
      <c r="V674" s="9"/>
      <c r="W674" s="97"/>
      <c r="X674" s="498"/>
    </row>
    <row r="675" spans="1:29" x14ac:dyDescent="0.2">
      <c r="C675" s="9"/>
      <c r="D675" s="9"/>
      <c r="E675" s="9"/>
      <c r="G675" s="9"/>
      <c r="H675" s="9"/>
      <c r="I675" s="9"/>
      <c r="J675" s="109"/>
      <c r="K675" s="108"/>
      <c r="L675" s="108"/>
      <c r="M675" s="108"/>
      <c r="N675" s="108"/>
      <c r="O675" s="9"/>
      <c r="P675" s="1"/>
      <c r="Q675" s="9"/>
      <c r="R675" s="9"/>
      <c r="S675" s="9"/>
      <c r="T675" s="9"/>
      <c r="U675" s="9"/>
      <c r="V675" s="9"/>
      <c r="W675" s="97"/>
      <c r="X675" s="641" t="s">
        <v>619</v>
      </c>
      <c r="Y675" s="638"/>
      <c r="Z675" s="638"/>
      <c r="AA675" s="638"/>
      <c r="AB675" s="638"/>
      <c r="AC675" s="638"/>
    </row>
    <row r="676" spans="1:29" x14ac:dyDescent="0.2">
      <c r="A676" s="107"/>
      <c r="B676" s="106" t="s">
        <v>80</v>
      </c>
      <c r="C676" s="49"/>
      <c r="D676" s="82"/>
      <c r="E676" s="49"/>
      <c r="F676" s="48"/>
      <c r="G676" s="48"/>
      <c r="H676" s="105"/>
      <c r="I676" s="105" t="s">
        <v>79</v>
      </c>
      <c r="J676" s="104"/>
      <c r="K676" s="103">
        <f>SUM(K677:K680)</f>
        <v>0</v>
      </c>
      <c r="L676" s="103">
        <f>SUM(L677:L680)</f>
        <v>0</v>
      </c>
      <c r="M676" s="103">
        <f>SUM(M677:M680)</f>
        <v>0</v>
      </c>
      <c r="N676" s="102">
        <f>SUM(N677:N680)</f>
        <v>0</v>
      </c>
      <c r="Q676" s="101"/>
      <c r="R676" s="101"/>
      <c r="S676" s="101"/>
      <c r="T676" s="101"/>
      <c r="U676" s="101"/>
      <c r="V676" s="19"/>
      <c r="W676" s="415"/>
      <c r="X676" s="639"/>
      <c r="Y676" s="638"/>
      <c r="Z676" s="638"/>
      <c r="AA676" s="638"/>
      <c r="AB676" s="638"/>
      <c r="AC676" s="638"/>
    </row>
    <row r="677" spans="1:29" x14ac:dyDescent="0.2">
      <c r="A677" s="12">
        <v>9500</v>
      </c>
      <c r="B677" s="9" t="s">
        <v>78</v>
      </c>
      <c r="C677" s="18"/>
      <c r="D677" s="23"/>
      <c r="E677" s="18"/>
      <c r="F677" s="99">
        <v>8.1000000000000003E-2</v>
      </c>
      <c r="G677" s="97" t="s">
        <v>76</v>
      </c>
      <c r="H677" s="100">
        <f>L37+L39+L41+L43+L655-L435-(L422/2)</f>
        <v>0</v>
      </c>
      <c r="I677" s="17">
        <f>J37+J39+J41+J43+J655+J665</f>
        <v>0</v>
      </c>
      <c r="J677" s="96"/>
      <c r="K677" s="95"/>
      <c r="L677" s="95">
        <f>F677*H677</f>
        <v>0</v>
      </c>
      <c r="M677" s="92">
        <f>K677+L677</f>
        <v>0</v>
      </c>
      <c r="N677" s="92"/>
      <c r="V677" s="17"/>
      <c r="X677" s="639"/>
      <c r="Y677" s="638"/>
      <c r="Z677" s="638"/>
      <c r="AA677" s="638"/>
      <c r="AB677" s="638"/>
      <c r="AC677" s="638"/>
    </row>
    <row r="678" spans="1:29" x14ac:dyDescent="0.2">
      <c r="A678" s="12">
        <f>A677+1</f>
        <v>9501</v>
      </c>
      <c r="B678" s="9" t="s">
        <v>77</v>
      </c>
      <c r="C678" s="18"/>
      <c r="D678" s="23"/>
      <c r="E678" s="18"/>
      <c r="F678" s="99">
        <v>3.7999999999999999E-2</v>
      </c>
      <c r="G678" s="97" t="s">
        <v>76</v>
      </c>
      <c r="H678" s="17">
        <f>L435</f>
        <v>0</v>
      </c>
      <c r="I678" s="17"/>
      <c r="J678" s="96"/>
      <c r="K678" s="95"/>
      <c r="L678" s="95">
        <f>F678*H678</f>
        <v>0</v>
      </c>
      <c r="M678" s="92">
        <f>K678+L678</f>
        <v>0</v>
      </c>
      <c r="N678" s="92"/>
      <c r="V678" s="17"/>
      <c r="X678" s="498"/>
    </row>
    <row r="679" spans="1:29" x14ac:dyDescent="0.2">
      <c r="A679" s="12">
        <f>A678+1</f>
        <v>9502</v>
      </c>
      <c r="B679" s="9" t="s">
        <v>7</v>
      </c>
      <c r="C679" s="18"/>
      <c r="D679" s="23"/>
      <c r="E679" s="18"/>
      <c r="F679" s="98">
        <v>0</v>
      </c>
      <c r="G679" s="97" t="s">
        <v>76</v>
      </c>
      <c r="H679" s="7">
        <f>M677+M678</f>
        <v>0</v>
      </c>
      <c r="I679" s="7">
        <f>((I677-J39)*7.5%)+(J39*3.75%)</f>
        <v>0</v>
      </c>
      <c r="J679" s="96"/>
      <c r="K679" s="95"/>
      <c r="L679" s="95">
        <f>F679*-H679</f>
        <v>0</v>
      </c>
      <c r="M679" s="92">
        <f>K679+L679</f>
        <v>0</v>
      </c>
      <c r="N679" s="92"/>
      <c r="V679" s="17"/>
      <c r="X679" s="640" t="s">
        <v>620</v>
      </c>
      <c r="Y679" s="638"/>
      <c r="Z679" s="638"/>
      <c r="AA679" s="638"/>
      <c r="AB679" s="638"/>
      <c r="AC679" s="638"/>
    </row>
    <row r="680" spans="1:29" x14ac:dyDescent="0.2">
      <c r="C680" s="18"/>
      <c r="D680" s="23"/>
      <c r="E680" s="18"/>
      <c r="G680" s="9"/>
      <c r="H680" s="9"/>
      <c r="I680" s="86"/>
      <c r="J680" s="94"/>
      <c r="K680" s="93"/>
      <c r="L680" s="93"/>
      <c r="M680" s="92"/>
      <c r="N680" s="92"/>
      <c r="V680" s="17"/>
      <c r="X680" s="639"/>
      <c r="Y680" s="638"/>
      <c r="Z680" s="638"/>
      <c r="AA680" s="638"/>
      <c r="AB680" s="638"/>
      <c r="AC680" s="638"/>
    </row>
    <row r="681" spans="1:29" ht="17" thickBot="1" x14ac:dyDescent="0.25">
      <c r="C681" s="18"/>
      <c r="D681" s="23"/>
      <c r="E681" s="91"/>
      <c r="F681" s="90"/>
      <c r="G681" s="90"/>
      <c r="H681" s="89"/>
      <c r="I681" s="89" t="s">
        <v>75</v>
      </c>
      <c r="J681" s="88"/>
      <c r="K681" s="87">
        <f>K645+K655+K665+K670+K676</f>
        <v>0</v>
      </c>
      <c r="L681" s="87">
        <f>L645+L655+L665+L670+L676</f>
        <v>0</v>
      </c>
      <c r="M681" s="87">
        <f>M645+M655+M665+M670+M676</f>
        <v>0</v>
      </c>
      <c r="N681" s="87">
        <f>N645+N655+N665+N670+N676</f>
        <v>0</v>
      </c>
      <c r="V681" s="17"/>
      <c r="X681" s="498"/>
    </row>
    <row r="682" spans="1:29" x14ac:dyDescent="0.2">
      <c r="C682" s="18"/>
      <c r="D682" s="23"/>
      <c r="E682" s="18"/>
      <c r="G682" s="9"/>
      <c r="H682" s="9"/>
      <c r="I682" s="86"/>
      <c r="J682" s="86"/>
      <c r="K682" s="85"/>
      <c r="L682" s="85"/>
      <c r="M682" s="5"/>
      <c r="N682" s="5"/>
      <c r="V682" s="17"/>
      <c r="X682" s="498"/>
    </row>
    <row r="683" spans="1:29" x14ac:dyDescent="0.2">
      <c r="C683" s="18"/>
      <c r="D683" s="23"/>
      <c r="E683" s="18"/>
      <c r="G683" s="9"/>
      <c r="H683" s="9"/>
      <c r="I683" s="86"/>
      <c r="J683" s="86"/>
      <c r="K683" s="85"/>
      <c r="L683" s="85"/>
      <c r="M683" s="5"/>
      <c r="N683" s="5"/>
      <c r="V683" s="17"/>
      <c r="X683" s="498"/>
    </row>
    <row r="684" spans="1:29" x14ac:dyDescent="0.2">
      <c r="C684" s="18"/>
      <c r="D684" s="23"/>
      <c r="E684" s="18"/>
      <c r="G684" s="9"/>
      <c r="H684" s="9"/>
      <c r="I684" s="86"/>
      <c r="J684" s="86"/>
      <c r="K684" s="85"/>
      <c r="L684" s="85"/>
      <c r="M684" s="5"/>
      <c r="N684" s="5"/>
      <c r="V684" s="17"/>
      <c r="X684" s="498"/>
    </row>
    <row r="685" spans="1:29" x14ac:dyDescent="0.2">
      <c r="C685" s="18"/>
      <c r="D685" s="23"/>
      <c r="E685" s="18"/>
      <c r="G685" s="9"/>
      <c r="H685" s="9"/>
      <c r="I685" s="86"/>
      <c r="J685" s="86"/>
      <c r="K685" s="85"/>
      <c r="L685" s="85"/>
      <c r="M685" s="5"/>
      <c r="N685" s="5"/>
      <c r="V685" s="17"/>
      <c r="X685" s="498"/>
    </row>
    <row r="686" spans="1:29" x14ac:dyDescent="0.2">
      <c r="C686" s="18"/>
      <c r="D686" s="23"/>
      <c r="E686" s="18"/>
      <c r="G686" s="9"/>
      <c r="H686" s="9"/>
      <c r="I686" s="86"/>
      <c r="J686" s="86"/>
      <c r="K686" s="85"/>
      <c r="L686" s="85"/>
      <c r="M686" s="5"/>
      <c r="N686" s="5"/>
      <c r="V686" s="17"/>
      <c r="X686" s="498"/>
    </row>
    <row r="687" spans="1:29" x14ac:dyDescent="0.2">
      <c r="C687" s="18"/>
      <c r="D687" s="23"/>
      <c r="E687" s="18"/>
      <c r="G687" s="9"/>
      <c r="H687" s="9"/>
      <c r="I687" s="86"/>
      <c r="J687" s="86"/>
      <c r="K687" s="85"/>
      <c r="L687" s="85"/>
      <c r="M687" s="5"/>
      <c r="N687" s="5"/>
      <c r="V687" s="17"/>
      <c r="X687" s="498"/>
    </row>
    <row r="688" spans="1:29" x14ac:dyDescent="0.2">
      <c r="C688" s="18"/>
      <c r="D688" s="23"/>
      <c r="E688" s="18"/>
      <c r="G688" s="9"/>
      <c r="H688" s="9"/>
      <c r="I688" s="86"/>
      <c r="J688" s="86"/>
      <c r="K688" s="85"/>
      <c r="L688" s="85"/>
      <c r="M688" s="5"/>
      <c r="N688" s="5"/>
      <c r="V688" s="17"/>
      <c r="X688" s="498"/>
    </row>
    <row r="689" spans="2:24" x14ac:dyDescent="0.2">
      <c r="C689" s="18"/>
      <c r="D689" s="23"/>
      <c r="E689" s="18"/>
      <c r="G689" s="9"/>
      <c r="H689" s="9"/>
      <c r="I689" s="86"/>
      <c r="J689" s="86"/>
      <c r="K689" s="85"/>
      <c r="L689" s="85"/>
      <c r="M689" s="5"/>
      <c r="N689" s="5"/>
      <c r="V689" s="17"/>
      <c r="X689" s="498"/>
    </row>
    <row r="690" spans="2:24" x14ac:dyDescent="0.2">
      <c r="C690" s="18"/>
      <c r="D690" s="23"/>
      <c r="E690" s="18"/>
      <c r="G690" s="9"/>
      <c r="H690" s="9"/>
      <c r="I690" s="86"/>
      <c r="J690" s="86"/>
      <c r="K690" s="85"/>
      <c r="L690" s="85"/>
      <c r="M690" s="5"/>
      <c r="N690" s="5"/>
      <c r="V690" s="17"/>
      <c r="X690" s="498"/>
    </row>
    <row r="691" spans="2:24" x14ac:dyDescent="0.2">
      <c r="C691" s="18"/>
      <c r="D691" s="23"/>
      <c r="E691" s="18"/>
      <c r="G691" s="9"/>
      <c r="H691" s="9"/>
      <c r="I691" s="86"/>
      <c r="J691" s="86"/>
      <c r="K691" s="85"/>
      <c r="L691" s="85"/>
      <c r="M691" s="5"/>
      <c r="N691" s="5"/>
      <c r="V691" s="17"/>
      <c r="X691" s="498"/>
    </row>
    <row r="692" spans="2:24" x14ac:dyDescent="0.2">
      <c r="C692" s="18"/>
      <c r="D692" s="23"/>
      <c r="E692" s="18"/>
      <c r="G692" s="9"/>
      <c r="H692" s="9"/>
      <c r="I692" s="86"/>
      <c r="J692" s="86"/>
      <c r="K692" s="85"/>
      <c r="L692" s="85"/>
      <c r="M692" s="5"/>
      <c r="N692" s="5"/>
      <c r="V692" s="17"/>
      <c r="X692" s="498"/>
    </row>
    <row r="693" spans="2:24" x14ac:dyDescent="0.2">
      <c r="C693" s="18"/>
      <c r="D693" s="23"/>
      <c r="E693" s="18"/>
      <c r="G693" s="9"/>
      <c r="H693" s="9"/>
      <c r="I693" s="86"/>
      <c r="J693" s="86"/>
      <c r="K693" s="85"/>
      <c r="L693" s="85"/>
      <c r="M693" s="5"/>
      <c r="N693" s="5"/>
      <c r="V693" s="17"/>
      <c r="X693" s="498"/>
    </row>
    <row r="694" spans="2:24" x14ac:dyDescent="0.2">
      <c r="C694" s="18"/>
      <c r="D694" s="23"/>
      <c r="E694" s="18"/>
      <c r="G694" s="9"/>
      <c r="H694" s="9"/>
      <c r="I694" s="86"/>
      <c r="J694" s="86"/>
      <c r="K694" s="85"/>
      <c r="L694" s="85"/>
      <c r="M694" s="5"/>
      <c r="N694" s="5"/>
      <c r="V694" s="17"/>
      <c r="X694" s="498"/>
    </row>
    <row r="695" spans="2:24" x14ac:dyDescent="0.2">
      <c r="C695" s="18"/>
      <c r="D695" s="23"/>
      <c r="E695" s="18"/>
      <c r="G695" s="9"/>
      <c r="H695" s="9"/>
      <c r="I695" s="86"/>
      <c r="J695" s="86"/>
      <c r="K695" s="85"/>
      <c r="L695" s="85"/>
      <c r="M695" s="5"/>
      <c r="N695" s="5"/>
      <c r="V695" s="17"/>
      <c r="X695" s="498"/>
    </row>
    <row r="696" spans="2:24" x14ac:dyDescent="0.2">
      <c r="C696" s="18"/>
      <c r="D696" s="23"/>
      <c r="E696" s="18"/>
      <c r="G696" s="9"/>
      <c r="H696" s="9"/>
      <c r="I696" s="86"/>
      <c r="J696" s="86"/>
      <c r="K696" s="85"/>
      <c r="L696" s="85"/>
      <c r="M696" s="5"/>
      <c r="N696" s="5"/>
      <c r="V696" s="17"/>
      <c r="X696" s="498"/>
    </row>
    <row r="697" spans="2:24" x14ac:dyDescent="0.2">
      <c r="C697" s="18"/>
      <c r="D697" s="23"/>
      <c r="E697" s="18"/>
      <c r="G697" s="9"/>
      <c r="H697" s="9"/>
      <c r="I697" s="86"/>
      <c r="J697" s="86"/>
      <c r="K697" s="85"/>
      <c r="L697" s="85"/>
      <c r="M697" s="5"/>
      <c r="N697" s="5"/>
      <c r="V697" s="17"/>
      <c r="X697" s="498"/>
    </row>
    <row r="698" spans="2:24" x14ac:dyDescent="0.2">
      <c r="C698" s="18"/>
      <c r="D698" s="23"/>
      <c r="E698" s="18"/>
      <c r="G698" s="9"/>
      <c r="H698" s="9"/>
      <c r="I698" s="86"/>
      <c r="J698" s="86"/>
      <c r="K698" s="85"/>
      <c r="L698" s="85"/>
      <c r="M698" s="5"/>
      <c r="N698" s="5"/>
      <c r="V698" s="17"/>
      <c r="X698" s="498"/>
    </row>
    <row r="699" spans="2:24" x14ac:dyDescent="0.2">
      <c r="C699" s="18"/>
      <c r="D699" s="23"/>
      <c r="E699" s="18"/>
      <c r="G699" s="9"/>
      <c r="H699" s="9"/>
      <c r="I699" s="86"/>
      <c r="J699" s="86"/>
      <c r="K699" s="85"/>
      <c r="L699" s="85"/>
      <c r="M699" s="5"/>
      <c r="N699" s="5"/>
      <c r="V699" s="17"/>
      <c r="X699" s="498"/>
    </row>
    <row r="700" spans="2:24" x14ac:dyDescent="0.2">
      <c r="C700" s="18"/>
      <c r="D700" s="23"/>
      <c r="E700" s="18"/>
      <c r="G700" s="9"/>
      <c r="H700" s="9"/>
      <c r="I700" s="86"/>
      <c r="J700" s="86"/>
      <c r="K700" s="85"/>
      <c r="L700" s="85"/>
      <c r="M700" s="5"/>
      <c r="N700" s="5"/>
      <c r="V700" s="17"/>
      <c r="X700" s="498"/>
    </row>
    <row r="701" spans="2:24" x14ac:dyDescent="0.2">
      <c r="C701" s="18"/>
      <c r="D701" s="23"/>
      <c r="E701" s="18"/>
      <c r="G701" s="9"/>
      <c r="H701" s="9"/>
      <c r="I701" s="86"/>
      <c r="J701" s="86"/>
      <c r="K701" s="85"/>
      <c r="L701" s="85"/>
      <c r="M701" s="5"/>
      <c r="N701" s="5"/>
      <c r="V701" s="17"/>
      <c r="X701" s="498"/>
    </row>
    <row r="702" spans="2:24" x14ac:dyDescent="0.2">
      <c r="C702" s="18"/>
      <c r="D702" s="23"/>
      <c r="E702" s="18"/>
      <c r="G702" s="9"/>
      <c r="H702" s="9"/>
      <c r="I702" s="86"/>
      <c r="J702" s="86"/>
      <c r="K702" s="85"/>
      <c r="L702" s="85"/>
      <c r="M702" s="5"/>
      <c r="N702" s="5"/>
      <c r="V702" s="17"/>
      <c r="X702" s="498"/>
    </row>
    <row r="703" spans="2:24" x14ac:dyDescent="0.2">
      <c r="B703" s="84"/>
      <c r="C703" s="83"/>
      <c r="D703" s="80"/>
      <c r="E703" s="83"/>
      <c r="F703" s="82"/>
      <c r="G703" s="80"/>
      <c r="H703" s="81" t="s">
        <v>74</v>
      </c>
      <c r="I703" s="80"/>
      <c r="J703" s="79"/>
      <c r="K703" s="78"/>
      <c r="L703" s="78"/>
      <c r="M703" s="77"/>
      <c r="N703" s="76"/>
      <c r="Q703" s="22"/>
      <c r="R703" s="22"/>
      <c r="S703" s="22"/>
      <c r="T703" s="22"/>
      <c r="U703" s="22"/>
      <c r="V703" s="17"/>
      <c r="X703" s="498"/>
    </row>
    <row r="704" spans="2:24" x14ac:dyDescent="0.2">
      <c r="C704" s="18"/>
      <c r="D704" s="9"/>
      <c r="E704" s="18"/>
      <c r="F704" s="75"/>
      <c r="G704" s="9"/>
      <c r="H704" s="74"/>
      <c r="I704" s="9"/>
      <c r="J704" s="73"/>
      <c r="M704" s="72"/>
      <c r="N704" s="72"/>
      <c r="Q704" s="22"/>
      <c r="R704" s="22"/>
      <c r="S704" s="22"/>
      <c r="T704" s="22"/>
      <c r="U704" s="22"/>
      <c r="V704" s="17"/>
      <c r="X704" s="498"/>
    </row>
    <row r="705" spans="1:24" x14ac:dyDescent="0.2">
      <c r="C705" s="18"/>
      <c r="D705" s="9"/>
      <c r="E705" s="9"/>
      <c r="G705" s="9"/>
      <c r="H705" s="23"/>
      <c r="I705" s="23"/>
      <c r="J705" s="67"/>
      <c r="K705" s="61"/>
      <c r="L705" s="61"/>
      <c r="M705" s="9"/>
      <c r="N705" s="9"/>
      <c r="Q705" s="22"/>
      <c r="R705" s="22"/>
      <c r="S705" s="22"/>
      <c r="T705" s="22"/>
      <c r="U705" s="22"/>
      <c r="V705" s="17"/>
      <c r="X705" s="498"/>
    </row>
    <row r="706" spans="1:24" x14ac:dyDescent="0.2">
      <c r="B706" s="71" t="s">
        <v>73</v>
      </c>
      <c r="C706" s="70"/>
      <c r="D706" s="42"/>
      <c r="E706" s="43"/>
      <c r="F706" s="43"/>
      <c r="G706" s="43"/>
      <c r="H706" s="671" t="str">
        <f>H11</f>
        <v>Film 4</v>
      </c>
      <c r="I706" s="43"/>
      <c r="J706" s="69"/>
      <c r="K706" s="69"/>
      <c r="L706" s="68"/>
      <c r="M706" s="9"/>
      <c r="N706" s="9"/>
      <c r="Q706" s="22"/>
      <c r="R706" s="22"/>
      <c r="S706" s="22"/>
      <c r="T706" s="22"/>
      <c r="U706" s="22"/>
      <c r="V706" s="17"/>
      <c r="X706" s="498"/>
    </row>
    <row r="707" spans="1:24" x14ac:dyDescent="0.2">
      <c r="B707" s="71"/>
      <c r="C707" s="70"/>
      <c r="D707" s="42"/>
      <c r="E707" s="43"/>
      <c r="F707" s="43"/>
      <c r="G707" s="43"/>
      <c r="H707" s="69"/>
      <c r="I707" s="43"/>
      <c r="J707" s="69"/>
      <c r="K707" s="69"/>
      <c r="L707" s="68"/>
      <c r="M707" s="9"/>
      <c r="N707" s="9"/>
      <c r="Q707" s="22"/>
      <c r="R707" s="22"/>
      <c r="S707" s="22"/>
      <c r="T707" s="22"/>
      <c r="U707" s="22"/>
      <c r="V707" s="17"/>
      <c r="X707" s="498"/>
    </row>
    <row r="708" spans="1:24" x14ac:dyDescent="0.2">
      <c r="B708" s="71" t="s">
        <v>72</v>
      </c>
      <c r="C708" s="70"/>
      <c r="D708" s="42"/>
      <c r="E708" s="43"/>
      <c r="F708" s="43"/>
      <c r="G708" s="43"/>
      <c r="H708" s="69" t="str">
        <f>H13</f>
        <v>...</v>
      </c>
      <c r="I708" s="43"/>
      <c r="J708" s="69"/>
      <c r="K708" s="69"/>
      <c r="L708" s="68"/>
      <c r="M708" s="9"/>
      <c r="N708" s="9"/>
      <c r="Q708" s="22"/>
      <c r="R708" s="22"/>
      <c r="S708" s="22"/>
      <c r="T708" s="22"/>
      <c r="U708" s="22"/>
      <c r="V708" s="17"/>
      <c r="X708" s="498"/>
    </row>
    <row r="709" spans="1:24" x14ac:dyDescent="0.2">
      <c r="B709" s="71"/>
      <c r="C709" s="70"/>
      <c r="D709" s="42"/>
      <c r="E709" s="43"/>
      <c r="F709" s="43"/>
      <c r="G709" s="43"/>
      <c r="H709" s="69"/>
      <c r="I709" s="43"/>
      <c r="J709" s="69"/>
      <c r="K709" s="69"/>
      <c r="L709" s="68"/>
      <c r="M709" s="9"/>
      <c r="N709" s="9"/>
      <c r="Q709" s="22"/>
      <c r="R709" s="22"/>
      <c r="S709" s="22"/>
      <c r="T709" s="22"/>
      <c r="U709" s="22"/>
      <c r="V709" s="17"/>
      <c r="X709" s="498"/>
    </row>
    <row r="710" spans="1:24" x14ac:dyDescent="0.2">
      <c r="B710" s="71" t="s">
        <v>71</v>
      </c>
      <c r="C710" s="70"/>
      <c r="D710" s="42"/>
      <c r="E710" s="43"/>
      <c r="F710" s="43"/>
      <c r="G710" s="43"/>
      <c r="H710" s="69" t="str">
        <f>H15</f>
        <v>...</v>
      </c>
      <c r="I710" s="43"/>
      <c r="J710" s="69"/>
      <c r="K710" s="69"/>
      <c r="L710" s="68"/>
      <c r="M710" s="9"/>
      <c r="N710" s="9"/>
      <c r="Q710" s="22"/>
      <c r="R710" s="22"/>
      <c r="S710" s="22"/>
      <c r="T710" s="22"/>
      <c r="U710" s="22"/>
      <c r="V710" s="17"/>
      <c r="X710" s="498"/>
    </row>
    <row r="711" spans="1:24" x14ac:dyDescent="0.2">
      <c r="C711" s="18"/>
      <c r="D711" s="9"/>
      <c r="E711" s="9"/>
      <c r="G711" s="9"/>
      <c r="H711" s="23"/>
      <c r="I711" s="23"/>
      <c r="J711" s="67"/>
      <c r="K711" s="61"/>
      <c r="L711" s="61"/>
      <c r="M711" s="9"/>
      <c r="N711" s="9"/>
      <c r="Q711" s="22"/>
      <c r="R711" s="22"/>
      <c r="S711" s="22"/>
      <c r="T711" s="22"/>
      <c r="U711" s="22"/>
      <c r="V711" s="17"/>
      <c r="X711" s="498"/>
    </row>
    <row r="712" spans="1:24" x14ac:dyDescent="0.2">
      <c r="C712" s="18"/>
      <c r="D712" s="9"/>
      <c r="E712" s="9"/>
      <c r="G712" s="9"/>
      <c r="H712" s="23"/>
      <c r="I712" s="23"/>
      <c r="J712" s="67" t="s">
        <v>70</v>
      </c>
      <c r="K712" s="61"/>
      <c r="L712" s="61"/>
      <c r="M712" s="9"/>
      <c r="N712" s="9"/>
      <c r="Q712" s="22"/>
      <c r="R712" s="22"/>
      <c r="S712" s="22"/>
      <c r="T712" s="22"/>
      <c r="U712" s="22"/>
      <c r="V712" s="17"/>
      <c r="X712" s="498"/>
    </row>
    <row r="713" spans="1:24" ht="42" x14ac:dyDescent="0.2">
      <c r="C713" s="18"/>
      <c r="D713" s="9"/>
      <c r="E713" s="9"/>
      <c r="G713" s="9"/>
      <c r="H713" s="23"/>
      <c r="I713" s="23"/>
      <c r="J713" s="66" t="s">
        <v>69</v>
      </c>
      <c r="K713" s="57" t="s">
        <v>38</v>
      </c>
      <c r="L713" s="56" t="s">
        <v>37</v>
      </c>
      <c r="M713" s="55" t="s">
        <v>36</v>
      </c>
      <c r="N713" s="65" t="s">
        <v>520</v>
      </c>
      <c r="Q713" s="22"/>
      <c r="R713" s="22"/>
      <c r="S713" s="22"/>
      <c r="T713" s="22"/>
      <c r="U713" s="22"/>
      <c r="V713" s="17"/>
      <c r="X713" s="498"/>
    </row>
    <row r="714" spans="1:24" x14ac:dyDescent="0.2">
      <c r="A714" s="51" t="s">
        <v>68</v>
      </c>
      <c r="B714" s="48" t="str">
        <f>B61</f>
        <v>SCENARIO ET DROITS ARTISTIQUES</v>
      </c>
      <c r="C714" s="49"/>
      <c r="D714" s="48"/>
      <c r="E714" s="48"/>
      <c r="F714" s="48"/>
      <c r="G714" s="48"/>
      <c r="H714" s="48"/>
      <c r="I714" s="48"/>
      <c r="J714" s="64"/>
      <c r="K714" s="45">
        <f>SUM(K715:K723)</f>
        <v>0</v>
      </c>
      <c r="L714" s="45">
        <f>SUM(L715:L723)</f>
        <v>0</v>
      </c>
      <c r="M714" s="45">
        <f>SUM(M715:M723)</f>
        <v>0</v>
      </c>
      <c r="N714" s="45">
        <f>SUM(N715:N723)</f>
        <v>0</v>
      </c>
      <c r="Q714" s="22"/>
      <c r="R714" s="22"/>
      <c r="S714" s="22"/>
      <c r="T714" s="22"/>
      <c r="U714" s="22"/>
      <c r="V714" s="17"/>
      <c r="X714" s="498"/>
    </row>
    <row r="715" spans="1:24" x14ac:dyDescent="0.2">
      <c r="C715" s="18"/>
      <c r="D715" s="9"/>
      <c r="E715" s="9"/>
      <c r="G715" s="9"/>
      <c r="H715" s="9"/>
      <c r="I715" s="9"/>
      <c r="J715" s="62"/>
      <c r="K715" s="37"/>
      <c r="L715" s="37"/>
      <c r="M715" s="37"/>
      <c r="N715" s="37"/>
      <c r="Q715" s="22"/>
      <c r="R715" s="22"/>
      <c r="S715" s="22"/>
      <c r="T715" s="22"/>
      <c r="U715" s="22"/>
      <c r="V715" s="17"/>
      <c r="X715" s="498"/>
    </row>
    <row r="716" spans="1:24" x14ac:dyDescent="0.2">
      <c r="A716" s="12">
        <v>1.1000000000000001</v>
      </c>
      <c r="B716" s="44" t="s">
        <v>67</v>
      </c>
      <c r="C716" s="43"/>
      <c r="D716" s="43"/>
      <c r="E716" s="43"/>
      <c r="F716" s="43"/>
      <c r="G716" s="43"/>
      <c r="H716" s="43"/>
      <c r="I716" s="43"/>
      <c r="J716" s="63"/>
      <c r="K716" s="40">
        <f>K62</f>
        <v>0</v>
      </c>
      <c r="L716" s="40">
        <f>L62</f>
        <v>0</v>
      </c>
      <c r="M716" s="40">
        <f t="shared" ref="M716:M722" si="100">K716+L716</f>
        <v>0</v>
      </c>
      <c r="N716" s="40">
        <f>N62</f>
        <v>0</v>
      </c>
      <c r="Q716" s="22"/>
      <c r="R716" s="22"/>
      <c r="S716" s="22"/>
      <c r="T716" s="22"/>
      <c r="U716" s="22"/>
      <c r="V716" s="17"/>
      <c r="X716" s="498"/>
    </row>
    <row r="717" spans="1:24" x14ac:dyDescent="0.2">
      <c r="A717" s="12">
        <v>1.2</v>
      </c>
      <c r="B717" s="44" t="s">
        <v>66</v>
      </c>
      <c r="C717" s="43"/>
      <c r="D717" s="43"/>
      <c r="E717" s="43"/>
      <c r="F717" s="43"/>
      <c r="G717" s="43"/>
      <c r="H717" s="43"/>
      <c r="I717" s="43"/>
      <c r="J717" s="63"/>
      <c r="K717" s="40">
        <f>K71</f>
        <v>0</v>
      </c>
      <c r="L717" s="40">
        <f>L71</f>
        <v>0</v>
      </c>
      <c r="M717" s="40">
        <f t="shared" si="100"/>
        <v>0</v>
      </c>
      <c r="N717" s="40">
        <f>N71</f>
        <v>0</v>
      </c>
      <c r="Q717" s="22"/>
      <c r="R717" s="22"/>
      <c r="S717" s="22"/>
      <c r="T717" s="22"/>
      <c r="U717" s="22"/>
      <c r="V717" s="17"/>
      <c r="X717" s="498"/>
    </row>
    <row r="718" spans="1:24" x14ac:dyDescent="0.2">
      <c r="A718" s="12">
        <v>1.3</v>
      </c>
      <c r="B718" s="44" t="s">
        <v>65</v>
      </c>
      <c r="C718" s="43"/>
      <c r="D718" s="43"/>
      <c r="E718" s="43"/>
      <c r="F718" s="43"/>
      <c r="G718" s="43"/>
      <c r="H718" s="43"/>
      <c r="I718" s="43"/>
      <c r="J718" s="63"/>
      <c r="K718" s="40">
        <f>K77</f>
        <v>0</v>
      </c>
      <c r="L718" s="40">
        <f>L77</f>
        <v>0</v>
      </c>
      <c r="M718" s="40">
        <f t="shared" si="100"/>
        <v>0</v>
      </c>
      <c r="N718" s="40">
        <f>N77</f>
        <v>0</v>
      </c>
      <c r="Q718" s="22"/>
      <c r="R718" s="22"/>
      <c r="S718" s="22"/>
      <c r="T718" s="22"/>
      <c r="U718" s="22"/>
      <c r="V718" s="17"/>
      <c r="X718" s="498"/>
    </row>
    <row r="719" spans="1:24" x14ac:dyDescent="0.2">
      <c r="A719" s="12">
        <v>1.4</v>
      </c>
      <c r="B719" s="44" t="s">
        <v>64</v>
      </c>
      <c r="C719" s="43"/>
      <c r="D719" s="43"/>
      <c r="E719" s="43"/>
      <c r="F719" s="43"/>
      <c r="G719" s="43"/>
      <c r="H719" s="43"/>
      <c r="I719" s="43"/>
      <c r="J719" s="63"/>
      <c r="K719" s="40">
        <f>K83</f>
        <v>0</v>
      </c>
      <c r="L719" s="40">
        <f>L83</f>
        <v>0</v>
      </c>
      <c r="M719" s="40">
        <f t="shared" si="100"/>
        <v>0</v>
      </c>
      <c r="N719" s="40">
        <f>N83</f>
        <v>0</v>
      </c>
      <c r="Q719" s="22"/>
      <c r="R719" s="22"/>
      <c r="S719" s="22"/>
      <c r="T719" s="22"/>
      <c r="U719" s="22"/>
      <c r="V719" s="17"/>
      <c r="X719" s="498"/>
    </row>
    <row r="720" spans="1:24" x14ac:dyDescent="0.2">
      <c r="A720" s="12">
        <v>1.5</v>
      </c>
      <c r="B720" s="44" t="s">
        <v>63</v>
      </c>
      <c r="C720" s="43"/>
      <c r="D720" s="43"/>
      <c r="E720" s="43"/>
      <c r="F720" s="43"/>
      <c r="G720" s="43"/>
      <c r="H720" s="43"/>
      <c r="I720" s="43"/>
      <c r="J720" s="63"/>
      <c r="K720" s="40">
        <f>K89</f>
        <v>0</v>
      </c>
      <c r="L720" s="40">
        <f>L89</f>
        <v>0</v>
      </c>
      <c r="M720" s="40">
        <f t="shared" si="100"/>
        <v>0</v>
      </c>
      <c r="N720" s="40">
        <f>N89</f>
        <v>0</v>
      </c>
      <c r="Q720" s="22"/>
      <c r="R720" s="22"/>
      <c r="S720" s="22"/>
      <c r="T720" s="22"/>
      <c r="U720" s="22"/>
      <c r="V720" s="17"/>
      <c r="X720" s="498"/>
    </row>
    <row r="721" spans="1:24" x14ac:dyDescent="0.2">
      <c r="A721" s="12">
        <v>1.6</v>
      </c>
      <c r="B721" s="44" t="s">
        <v>62</v>
      </c>
      <c r="C721" s="43"/>
      <c r="D721" s="43"/>
      <c r="E721" s="43"/>
      <c r="F721" s="43"/>
      <c r="G721" s="43"/>
      <c r="H721" s="43"/>
      <c r="I721" s="43"/>
      <c r="J721" s="63"/>
      <c r="K721" s="40">
        <f>K97</f>
        <v>0</v>
      </c>
      <c r="L721" s="40">
        <f>L97</f>
        <v>0</v>
      </c>
      <c r="M721" s="40">
        <f t="shared" si="100"/>
        <v>0</v>
      </c>
      <c r="N721" s="40">
        <f>N97</f>
        <v>0</v>
      </c>
      <c r="Q721" s="22"/>
      <c r="R721" s="22"/>
      <c r="S721" s="22"/>
      <c r="T721" s="22"/>
      <c r="U721" s="22"/>
      <c r="V721" s="17"/>
      <c r="X721" s="498"/>
    </row>
    <row r="722" spans="1:24" x14ac:dyDescent="0.2">
      <c r="A722" s="12">
        <v>1.7</v>
      </c>
      <c r="B722" s="44" t="s">
        <v>61</v>
      </c>
      <c r="C722" s="43"/>
      <c r="D722" s="43"/>
      <c r="E722" s="43"/>
      <c r="F722" s="43"/>
      <c r="G722" s="43"/>
      <c r="H722" s="43"/>
      <c r="I722" s="43"/>
      <c r="J722" s="63"/>
      <c r="K722" s="40">
        <f>K102</f>
        <v>0</v>
      </c>
      <c r="L722" s="40">
        <f>L102</f>
        <v>0</v>
      </c>
      <c r="M722" s="40">
        <f t="shared" si="100"/>
        <v>0</v>
      </c>
      <c r="N722" s="40">
        <f>N102</f>
        <v>0</v>
      </c>
      <c r="Q722" s="22"/>
      <c r="R722" s="22"/>
      <c r="S722" s="22"/>
      <c r="T722" s="22"/>
      <c r="U722" s="22"/>
      <c r="V722" s="17"/>
      <c r="X722" s="498"/>
    </row>
    <row r="723" spans="1:24" x14ac:dyDescent="0.2">
      <c r="B723" s="13"/>
      <c r="C723" s="18"/>
      <c r="D723" s="9"/>
      <c r="E723" s="9"/>
      <c r="G723" s="9"/>
      <c r="H723" s="9"/>
      <c r="I723" s="9"/>
      <c r="J723" s="62"/>
      <c r="K723" s="37"/>
      <c r="L723" s="37"/>
      <c r="M723" s="37"/>
      <c r="N723" s="37"/>
      <c r="Q723" s="22"/>
      <c r="R723" s="22"/>
      <c r="S723" s="22"/>
      <c r="T723" s="22"/>
      <c r="U723" s="22"/>
      <c r="V723" s="17"/>
      <c r="X723" s="498"/>
    </row>
    <row r="724" spans="1:24" x14ac:dyDescent="0.2">
      <c r="A724" s="51" t="s">
        <v>60</v>
      </c>
      <c r="B724" s="50" t="str">
        <f>B113</f>
        <v>PERSONNEL</v>
      </c>
      <c r="C724" s="49"/>
      <c r="D724" s="48"/>
      <c r="E724" s="48"/>
      <c r="F724" s="48"/>
      <c r="G724" s="48"/>
      <c r="H724" s="48"/>
      <c r="I724" s="48"/>
      <c r="J724" s="46"/>
      <c r="K724" s="45">
        <f>SUM(K725:K731)</f>
        <v>0</v>
      </c>
      <c r="L724" s="45">
        <f>SUM(L725:L731)</f>
        <v>0</v>
      </c>
      <c r="M724" s="45">
        <f>SUM(M725:M731)</f>
        <v>0</v>
      </c>
      <c r="N724" s="45">
        <f>SUM(N725:N731)</f>
        <v>0</v>
      </c>
      <c r="Q724" s="22"/>
      <c r="R724" s="22"/>
      <c r="S724" s="22"/>
      <c r="T724" s="22"/>
      <c r="U724" s="22"/>
      <c r="V724" s="17"/>
      <c r="X724" s="498"/>
    </row>
    <row r="725" spans="1:24" x14ac:dyDescent="0.2">
      <c r="B725" s="13"/>
      <c r="C725" s="18"/>
      <c r="D725" s="9"/>
      <c r="E725" s="9"/>
      <c r="G725" s="9"/>
      <c r="H725" s="9"/>
      <c r="I725" s="9"/>
      <c r="J725" s="38"/>
      <c r="K725" s="37"/>
      <c r="L725" s="37"/>
      <c r="M725" s="37"/>
      <c r="N725" s="37"/>
      <c r="Q725" s="22"/>
      <c r="R725" s="22"/>
      <c r="S725" s="22"/>
      <c r="T725" s="22"/>
      <c r="U725" s="22"/>
      <c r="V725" s="17"/>
      <c r="X725" s="498"/>
    </row>
    <row r="726" spans="1:24" x14ac:dyDescent="0.2">
      <c r="A726" s="12">
        <v>2.1</v>
      </c>
      <c r="B726" s="44" t="s">
        <v>59</v>
      </c>
      <c r="C726" s="43"/>
      <c r="D726" s="43"/>
      <c r="E726" s="43"/>
      <c r="F726" s="43"/>
      <c r="G726" s="43"/>
      <c r="H726" s="43"/>
      <c r="I726" s="43"/>
      <c r="J726" s="41"/>
      <c r="K726" s="40">
        <f>K114</f>
        <v>0</v>
      </c>
      <c r="L726" s="40">
        <f>L114</f>
        <v>0</v>
      </c>
      <c r="M726" s="40">
        <f>K726+L726</f>
        <v>0</v>
      </c>
      <c r="N726" s="40">
        <f>N114</f>
        <v>0</v>
      </c>
      <c r="Q726" s="22"/>
      <c r="R726" s="22"/>
      <c r="S726" s="22"/>
      <c r="T726" s="22"/>
      <c r="U726" s="22"/>
      <c r="V726" s="17"/>
      <c r="X726" s="498"/>
    </row>
    <row r="727" spans="1:24" x14ac:dyDescent="0.2">
      <c r="A727" s="12">
        <v>2.2000000000000002</v>
      </c>
      <c r="B727" s="44" t="s">
        <v>58</v>
      </c>
      <c r="C727" s="43"/>
      <c r="D727" s="43"/>
      <c r="E727" s="43"/>
      <c r="F727" s="43"/>
      <c r="G727" s="43"/>
      <c r="H727" s="43"/>
      <c r="I727" s="43"/>
      <c r="J727" s="41"/>
      <c r="K727" s="40">
        <f>K120</f>
        <v>0</v>
      </c>
      <c r="L727" s="40">
        <f>L120</f>
        <v>0</v>
      </c>
      <c r="M727" s="40">
        <f>K727+L727</f>
        <v>0</v>
      </c>
      <c r="N727" s="40">
        <f>N120</f>
        <v>0</v>
      </c>
      <c r="Q727" s="22"/>
      <c r="R727" s="22"/>
      <c r="S727" s="22"/>
      <c r="T727" s="22"/>
      <c r="U727" s="22"/>
      <c r="V727" s="17"/>
      <c r="X727" s="498"/>
    </row>
    <row r="728" spans="1:24" x14ac:dyDescent="0.2">
      <c r="A728" s="12">
        <v>2.2999999999999998</v>
      </c>
      <c r="B728" s="44" t="s">
        <v>57</v>
      </c>
      <c r="C728" s="43"/>
      <c r="D728" s="43"/>
      <c r="E728" s="43"/>
      <c r="F728" s="43"/>
      <c r="G728" s="43"/>
      <c r="H728" s="43"/>
      <c r="I728" s="43"/>
      <c r="J728" s="41"/>
      <c r="K728" s="40">
        <f>K125+K140+K155+K166+K180+K197</f>
        <v>0</v>
      </c>
      <c r="L728" s="40">
        <f>L125+L140+L155+L166+L180+L197</f>
        <v>0</v>
      </c>
      <c r="M728" s="40">
        <f>K728+L728</f>
        <v>0</v>
      </c>
      <c r="N728" s="40">
        <f>N125+N140+N155+N166+N180+N197</f>
        <v>0</v>
      </c>
      <c r="Q728" s="22"/>
      <c r="R728" s="22"/>
      <c r="S728" s="22"/>
      <c r="T728" s="22"/>
      <c r="U728" s="22"/>
      <c r="V728" s="17"/>
      <c r="X728" s="498"/>
    </row>
    <row r="729" spans="1:24" x14ac:dyDescent="0.2">
      <c r="A729" s="12">
        <v>2.4</v>
      </c>
      <c r="B729" s="44" t="s">
        <v>56</v>
      </c>
      <c r="C729" s="43"/>
      <c r="D729" s="43"/>
      <c r="E729" s="43"/>
      <c r="F729" s="43"/>
      <c r="G729" s="42"/>
      <c r="H729" s="42"/>
      <c r="I729" s="42"/>
      <c r="J729" s="41"/>
      <c r="K729" s="40">
        <f>K207+K220+K233+K246</f>
        <v>0</v>
      </c>
      <c r="L729" s="40">
        <f>L207+L220+L233+L246</f>
        <v>0</v>
      </c>
      <c r="M729" s="40">
        <f>K729+L729</f>
        <v>0</v>
      </c>
      <c r="N729" s="40">
        <f>N207+N220+N233+N246</f>
        <v>0</v>
      </c>
      <c r="Q729" s="22"/>
      <c r="R729" s="22"/>
      <c r="S729" s="22"/>
      <c r="T729" s="22"/>
      <c r="U729" s="22"/>
      <c r="X729" s="498"/>
    </row>
    <row r="730" spans="1:24" x14ac:dyDescent="0.2">
      <c r="A730" s="12">
        <v>2.5</v>
      </c>
      <c r="B730" s="44" t="s">
        <v>55</v>
      </c>
      <c r="C730" s="43"/>
      <c r="D730" s="43"/>
      <c r="E730" s="43"/>
      <c r="F730" s="43"/>
      <c r="G730" s="42"/>
      <c r="H730" s="42"/>
      <c r="I730" s="42"/>
      <c r="J730" s="41"/>
      <c r="K730" s="40">
        <f>K259+K269+K278+K287</f>
        <v>0</v>
      </c>
      <c r="L730" s="40">
        <f>L259+L269+L278+L287</f>
        <v>0</v>
      </c>
      <c r="M730" s="40">
        <f>K730+L730</f>
        <v>0</v>
      </c>
      <c r="N730" s="40">
        <f>N259+N269+N278+N287</f>
        <v>0</v>
      </c>
      <c r="O730" s="61"/>
      <c r="Q730" s="22"/>
      <c r="R730" s="22"/>
      <c r="S730" s="22"/>
      <c r="T730" s="22"/>
      <c r="U730" s="22"/>
      <c r="X730" s="498"/>
    </row>
    <row r="731" spans="1:24" x14ac:dyDescent="0.2">
      <c r="B731" s="13"/>
      <c r="C731" s="18"/>
      <c r="D731" s="9"/>
      <c r="E731" s="9"/>
      <c r="H731" s="8"/>
      <c r="I731" s="8"/>
      <c r="J731" s="38"/>
      <c r="K731" s="37"/>
      <c r="L731" s="37"/>
      <c r="M731" s="37"/>
      <c r="N731" s="37"/>
      <c r="Q731" s="22"/>
      <c r="R731" s="22"/>
      <c r="S731" s="22"/>
      <c r="T731" s="22"/>
      <c r="U731" s="22"/>
      <c r="X731" s="498"/>
    </row>
    <row r="732" spans="1:24" x14ac:dyDescent="0.2">
      <c r="A732" s="51" t="s">
        <v>54</v>
      </c>
      <c r="B732" s="50" t="str">
        <f>B301</f>
        <v>INTERPRETATION</v>
      </c>
      <c r="C732" s="49"/>
      <c r="D732" s="48"/>
      <c r="E732" s="48"/>
      <c r="F732" s="48"/>
      <c r="G732" s="47"/>
      <c r="H732" s="47"/>
      <c r="I732" s="47"/>
      <c r="J732" s="46"/>
      <c r="K732" s="45">
        <f>SUM(K733:K738)</f>
        <v>0</v>
      </c>
      <c r="L732" s="45">
        <f>SUM(L733:L738)</f>
        <v>0</v>
      </c>
      <c r="M732" s="45">
        <f>SUM(M733:M738)</f>
        <v>0</v>
      </c>
      <c r="N732" s="45">
        <f>SUM(N733:N738)</f>
        <v>0</v>
      </c>
      <c r="Q732" s="22"/>
      <c r="R732" s="22"/>
      <c r="S732" s="22"/>
      <c r="T732" s="22"/>
      <c r="U732" s="22"/>
      <c r="X732" s="498"/>
    </row>
    <row r="733" spans="1:24" x14ac:dyDescent="0.2">
      <c r="B733" s="13"/>
      <c r="C733" s="18"/>
      <c r="D733" s="9"/>
      <c r="E733" s="9"/>
      <c r="H733" s="8"/>
      <c r="I733" s="8"/>
      <c r="J733" s="38"/>
      <c r="K733" s="37"/>
      <c r="L733" s="37"/>
      <c r="M733" s="37"/>
      <c r="N733" s="37"/>
      <c r="Q733" s="22"/>
      <c r="R733" s="22"/>
      <c r="S733" s="22"/>
      <c r="T733" s="22"/>
      <c r="U733" s="22"/>
      <c r="X733" s="498"/>
    </row>
    <row r="734" spans="1:24" x14ac:dyDescent="0.2">
      <c r="A734" s="12">
        <v>3.1</v>
      </c>
      <c r="B734" s="44" t="s">
        <v>53</v>
      </c>
      <c r="C734" s="43"/>
      <c r="D734" s="43"/>
      <c r="E734" s="43"/>
      <c r="F734" s="43"/>
      <c r="G734" s="42"/>
      <c r="H734" s="42"/>
      <c r="I734" s="42"/>
      <c r="J734" s="60"/>
      <c r="K734" s="59">
        <f>K302</f>
        <v>0</v>
      </c>
      <c r="L734" s="59">
        <f>L302</f>
        <v>0</v>
      </c>
      <c r="M734" s="40">
        <f>K734+L734</f>
        <v>0</v>
      </c>
      <c r="N734" s="59">
        <f>N302</f>
        <v>0</v>
      </c>
      <c r="Q734" s="22"/>
      <c r="R734" s="22"/>
      <c r="S734" s="22"/>
      <c r="T734" s="22"/>
      <c r="U734" s="22"/>
      <c r="X734" s="498"/>
    </row>
    <row r="735" spans="1:24" x14ac:dyDescent="0.2">
      <c r="A735" s="12">
        <v>3.2</v>
      </c>
      <c r="B735" s="44" t="s">
        <v>52</v>
      </c>
      <c r="C735" s="43"/>
      <c r="D735" s="43"/>
      <c r="E735" s="43"/>
      <c r="F735" s="43"/>
      <c r="G735" s="42"/>
      <c r="H735" s="42"/>
      <c r="I735" s="42"/>
      <c r="J735" s="60"/>
      <c r="K735" s="59">
        <f>K316</f>
        <v>0</v>
      </c>
      <c r="L735" s="59">
        <f>L316</f>
        <v>0</v>
      </c>
      <c r="M735" s="40">
        <f>K735+L735</f>
        <v>0</v>
      </c>
      <c r="N735" s="59">
        <f>N316</f>
        <v>0</v>
      </c>
      <c r="Q735" s="22"/>
      <c r="R735" s="22"/>
      <c r="S735" s="22"/>
      <c r="T735" s="22"/>
      <c r="U735" s="22"/>
      <c r="X735" s="498"/>
    </row>
    <row r="736" spans="1:24" x14ac:dyDescent="0.2">
      <c r="A736" s="12">
        <v>3.3</v>
      </c>
      <c r="B736" s="44" t="s">
        <v>51</v>
      </c>
      <c r="C736" s="43"/>
      <c r="D736" s="43"/>
      <c r="E736" s="43"/>
      <c r="F736" s="43"/>
      <c r="G736" s="42"/>
      <c r="H736" s="42"/>
      <c r="I736" s="42"/>
      <c r="J736" s="60"/>
      <c r="K736" s="59">
        <f>K335</f>
        <v>0</v>
      </c>
      <c r="L736" s="59">
        <f>L335</f>
        <v>0</v>
      </c>
      <c r="M736" s="40">
        <f>K736+L736</f>
        <v>0</v>
      </c>
      <c r="N736" s="59">
        <f>N335</f>
        <v>0</v>
      </c>
      <c r="Q736" s="22"/>
      <c r="R736" s="22"/>
      <c r="S736" s="22"/>
      <c r="T736" s="22"/>
      <c r="U736" s="22"/>
      <c r="X736" s="498"/>
    </row>
    <row r="737" spans="1:24" x14ac:dyDescent="0.2">
      <c r="A737" s="12">
        <v>3.4</v>
      </c>
      <c r="B737" s="44" t="s">
        <v>50</v>
      </c>
      <c r="C737" s="43"/>
      <c r="D737" s="43"/>
      <c r="E737" s="43"/>
      <c r="F737" s="43"/>
      <c r="G737" s="42"/>
      <c r="H737" s="42"/>
      <c r="I737" s="42"/>
      <c r="J737" s="60"/>
      <c r="K737" s="59">
        <f>K345</f>
        <v>0</v>
      </c>
      <c r="L737" s="59">
        <f>L345</f>
        <v>0</v>
      </c>
      <c r="M737" s="40">
        <f>K737+L737</f>
        <v>0</v>
      </c>
      <c r="N737" s="59">
        <f>N345</f>
        <v>0</v>
      </c>
      <c r="Q737" s="22"/>
      <c r="R737" s="22"/>
      <c r="S737" s="22"/>
      <c r="T737" s="22"/>
      <c r="U737" s="22"/>
      <c r="X737" s="498"/>
    </row>
    <row r="738" spans="1:24" x14ac:dyDescent="0.2">
      <c r="B738" s="13"/>
      <c r="C738" s="18"/>
      <c r="D738" s="9"/>
      <c r="E738" s="9"/>
      <c r="H738" s="8"/>
      <c r="I738" s="8"/>
      <c r="J738" s="38"/>
      <c r="K738" s="37"/>
      <c r="L738" s="37"/>
      <c r="M738" s="37"/>
      <c r="N738" s="37"/>
      <c r="Q738" s="22"/>
      <c r="R738" s="22"/>
      <c r="S738" s="22"/>
      <c r="T738" s="22"/>
      <c r="U738" s="22"/>
      <c r="X738" s="498"/>
    </row>
    <row r="739" spans="1:24" x14ac:dyDescent="0.2">
      <c r="A739" s="51" t="s">
        <v>49</v>
      </c>
      <c r="B739" s="50" t="str">
        <f>B352</f>
        <v>CHARGES SOCIALES</v>
      </c>
      <c r="C739" s="49"/>
      <c r="D739" s="48"/>
      <c r="E739" s="48"/>
      <c r="F739" s="48"/>
      <c r="G739" s="47"/>
      <c r="H739" s="47"/>
      <c r="I739" s="47"/>
      <c r="J739" s="46">
        <f>SUM(J741:J743)</f>
        <v>0</v>
      </c>
      <c r="K739" s="45">
        <f>SUM(K740:K743)</f>
        <v>0</v>
      </c>
      <c r="L739" s="45">
        <f>SUM(L740:L743)</f>
        <v>0</v>
      </c>
      <c r="M739" s="45">
        <f>SUM(M740:M743)</f>
        <v>0</v>
      </c>
      <c r="N739" s="45">
        <f>SUM(N740:N743)</f>
        <v>0</v>
      </c>
      <c r="Q739" s="22"/>
      <c r="R739" s="22"/>
      <c r="S739" s="22"/>
      <c r="T739" s="22"/>
      <c r="U739" s="22"/>
      <c r="X739" s="498"/>
    </row>
    <row r="740" spans="1:24" x14ac:dyDescent="0.2">
      <c r="B740" s="13"/>
      <c r="C740" s="18"/>
      <c r="D740" s="9"/>
      <c r="E740" s="9"/>
      <c r="H740" s="8"/>
      <c r="I740" s="8"/>
      <c r="J740" s="38"/>
      <c r="K740" s="53"/>
      <c r="L740" s="37"/>
      <c r="M740" s="37"/>
      <c r="N740" s="37"/>
      <c r="Q740" s="22"/>
      <c r="R740" s="22"/>
      <c r="S740" s="22"/>
      <c r="T740" s="22"/>
      <c r="U740" s="22"/>
      <c r="X740" s="498"/>
    </row>
    <row r="741" spans="1:24" x14ac:dyDescent="0.2">
      <c r="A741" s="12">
        <v>4.0999999999999996</v>
      </c>
      <c r="B741" s="58" t="s">
        <v>48</v>
      </c>
      <c r="C741" s="43"/>
      <c r="D741" s="43"/>
      <c r="E741" s="43"/>
      <c r="F741" s="43"/>
      <c r="G741" s="42"/>
      <c r="H741" s="42"/>
      <c r="I741" s="42"/>
      <c r="J741" s="41"/>
      <c r="K741" s="40">
        <f>K353</f>
        <v>0</v>
      </c>
      <c r="L741" s="40">
        <f>L353</f>
        <v>0</v>
      </c>
      <c r="M741" s="52">
        <f>K741+L741</f>
        <v>0</v>
      </c>
      <c r="N741" s="40">
        <f>N353</f>
        <v>0</v>
      </c>
      <c r="Q741" s="22"/>
      <c r="R741" s="22"/>
      <c r="S741" s="22"/>
      <c r="T741" s="22"/>
      <c r="U741" s="22"/>
      <c r="X741" s="498"/>
    </row>
    <row r="742" spans="1:24" x14ac:dyDescent="0.2">
      <c r="A742" s="12">
        <v>4.2</v>
      </c>
      <c r="B742" s="44" t="s">
        <v>47</v>
      </c>
      <c r="C742" s="43"/>
      <c r="D742" s="43"/>
      <c r="E742" s="43"/>
      <c r="F742" s="43"/>
      <c r="G742" s="42"/>
      <c r="H742" s="42"/>
      <c r="I742" s="42"/>
      <c r="J742" s="41">
        <f>M363</f>
        <v>0</v>
      </c>
      <c r="K742" s="40">
        <f>K363</f>
        <v>0</v>
      </c>
      <c r="L742" s="40">
        <f>L363</f>
        <v>0</v>
      </c>
      <c r="M742" s="52">
        <f>K742+L742</f>
        <v>0</v>
      </c>
      <c r="N742" s="40">
        <f>N363</f>
        <v>0</v>
      </c>
      <c r="Q742" s="22"/>
      <c r="R742" s="22"/>
      <c r="S742" s="22"/>
      <c r="T742" s="22"/>
      <c r="U742" s="22"/>
      <c r="X742" s="498"/>
    </row>
    <row r="743" spans="1:24" x14ac:dyDescent="0.2">
      <c r="B743" s="13"/>
      <c r="C743" s="18"/>
      <c r="D743" s="9"/>
      <c r="E743" s="9"/>
      <c r="H743" s="8"/>
      <c r="I743" s="8"/>
      <c r="J743" s="38"/>
      <c r="K743" s="37"/>
      <c r="L743" s="37"/>
      <c r="M743" s="37"/>
      <c r="N743" s="37"/>
      <c r="Q743" s="22"/>
      <c r="R743" s="22"/>
      <c r="S743" s="22"/>
      <c r="T743" s="22"/>
      <c r="U743" s="22"/>
      <c r="X743" s="498"/>
    </row>
    <row r="744" spans="1:24" x14ac:dyDescent="0.2">
      <c r="A744" s="51" t="s">
        <v>46</v>
      </c>
      <c r="B744" s="50" t="str">
        <f>B372</f>
        <v>DECORS ET COSTUMES</v>
      </c>
      <c r="C744" s="49"/>
      <c r="D744" s="48"/>
      <c r="E744" s="48"/>
      <c r="F744" s="48"/>
      <c r="G744" s="47"/>
      <c r="H744" s="47"/>
      <c r="I744" s="47"/>
      <c r="J744" s="46"/>
      <c r="K744" s="45">
        <f>SUM(K746:K752)</f>
        <v>0</v>
      </c>
      <c r="L744" s="45">
        <f>SUM(L746:L752)</f>
        <v>0</v>
      </c>
      <c r="M744" s="45">
        <f>SUM(M746:M752)</f>
        <v>0</v>
      </c>
      <c r="N744" s="45">
        <f>SUM(N746:N752)</f>
        <v>0</v>
      </c>
      <c r="Q744" s="22"/>
      <c r="R744" s="22"/>
      <c r="S744" s="22"/>
      <c r="T744" s="22"/>
      <c r="U744" s="22"/>
      <c r="X744" s="498"/>
    </row>
    <row r="745" spans="1:24" x14ac:dyDescent="0.2">
      <c r="B745" s="13"/>
      <c r="C745" s="18"/>
      <c r="D745" s="9"/>
      <c r="E745" s="9"/>
      <c r="H745" s="8"/>
      <c r="I745" s="8"/>
      <c r="J745" s="38"/>
      <c r="K745" s="37"/>
      <c r="L745" s="37"/>
      <c r="M745" s="37"/>
      <c r="N745" s="37"/>
      <c r="Q745" s="22"/>
      <c r="R745" s="22"/>
      <c r="S745" s="22"/>
      <c r="T745" s="22"/>
      <c r="U745" s="22"/>
      <c r="X745" s="498"/>
    </row>
    <row r="746" spans="1:24" x14ac:dyDescent="0.2">
      <c r="A746" s="12">
        <v>5.0999999999999996</v>
      </c>
      <c r="B746" s="44" t="s">
        <v>45</v>
      </c>
      <c r="C746" s="43"/>
      <c r="D746" s="43"/>
      <c r="E746" s="43"/>
      <c r="F746" s="43"/>
      <c r="G746" s="42"/>
      <c r="H746" s="42"/>
      <c r="I746" s="42"/>
      <c r="J746" s="41"/>
      <c r="K746" s="40">
        <f>K373</f>
        <v>0</v>
      </c>
      <c r="L746" s="40">
        <f>L373</f>
        <v>0</v>
      </c>
      <c r="M746" s="40">
        <f t="shared" ref="M746:M752" si="101">K746+L746</f>
        <v>0</v>
      </c>
      <c r="N746" s="40">
        <f>N373</f>
        <v>0</v>
      </c>
      <c r="Q746" s="22"/>
      <c r="R746" s="22"/>
      <c r="S746" s="22"/>
      <c r="T746" s="22"/>
      <c r="U746" s="22"/>
      <c r="X746" s="498"/>
    </row>
    <row r="747" spans="1:24" x14ac:dyDescent="0.2">
      <c r="A747" s="12">
        <v>5.2</v>
      </c>
      <c r="B747" s="44" t="s">
        <v>44</v>
      </c>
      <c r="C747" s="43"/>
      <c r="D747" s="43"/>
      <c r="E747" s="43"/>
      <c r="F747" s="43"/>
      <c r="G747" s="42"/>
      <c r="H747" s="42"/>
      <c r="I747" s="42"/>
      <c r="J747" s="41"/>
      <c r="K747" s="40">
        <f>K382</f>
        <v>0</v>
      </c>
      <c r="L747" s="40">
        <f>L382</f>
        <v>0</v>
      </c>
      <c r="M747" s="40">
        <f t="shared" si="101"/>
        <v>0</v>
      </c>
      <c r="N747" s="40">
        <f>N382</f>
        <v>0</v>
      </c>
      <c r="Q747" s="22"/>
      <c r="R747" s="22"/>
      <c r="S747" s="22"/>
      <c r="T747" s="22"/>
      <c r="U747" s="22"/>
      <c r="X747" s="498"/>
    </row>
    <row r="748" spans="1:24" x14ac:dyDescent="0.2">
      <c r="A748" s="12">
        <v>5.3</v>
      </c>
      <c r="B748" s="44" t="s">
        <v>43</v>
      </c>
      <c r="C748" s="43"/>
      <c r="D748" s="43"/>
      <c r="E748" s="43"/>
      <c r="F748" s="43"/>
      <c r="G748" s="42"/>
      <c r="H748" s="42"/>
      <c r="I748" s="42"/>
      <c r="J748" s="41"/>
      <c r="K748" s="40">
        <f>K388</f>
        <v>0</v>
      </c>
      <c r="L748" s="40">
        <f>L388</f>
        <v>0</v>
      </c>
      <c r="M748" s="40">
        <f t="shared" si="101"/>
        <v>0</v>
      </c>
      <c r="N748" s="40">
        <f>N388</f>
        <v>0</v>
      </c>
      <c r="Q748" s="22"/>
      <c r="R748" s="22"/>
      <c r="S748" s="22"/>
      <c r="T748" s="22"/>
      <c r="U748" s="22"/>
      <c r="X748" s="498"/>
    </row>
    <row r="749" spans="1:24" x14ac:dyDescent="0.2">
      <c r="A749" s="12">
        <v>5.4</v>
      </c>
      <c r="B749" s="44" t="s">
        <v>42</v>
      </c>
      <c r="C749" s="43"/>
      <c r="D749" s="43"/>
      <c r="E749" s="43"/>
      <c r="F749" s="43"/>
      <c r="G749" s="42"/>
      <c r="H749" s="42"/>
      <c r="I749" s="42"/>
      <c r="J749" s="41"/>
      <c r="K749" s="40">
        <f>K396</f>
        <v>0</v>
      </c>
      <c r="L749" s="40">
        <f>L396</f>
        <v>0</v>
      </c>
      <c r="M749" s="40">
        <f t="shared" si="101"/>
        <v>0</v>
      </c>
      <c r="N749" s="40">
        <f>N396</f>
        <v>0</v>
      </c>
      <c r="Q749" s="22"/>
      <c r="R749" s="22"/>
      <c r="S749" s="22"/>
      <c r="T749" s="22"/>
      <c r="U749" s="22"/>
      <c r="X749" s="498"/>
    </row>
    <row r="750" spans="1:24" x14ac:dyDescent="0.2">
      <c r="A750" s="12">
        <v>5.5</v>
      </c>
      <c r="B750" s="44" t="s">
        <v>41</v>
      </c>
      <c r="C750" s="43"/>
      <c r="D750" s="43"/>
      <c r="E750" s="43"/>
      <c r="F750" s="43"/>
      <c r="G750" s="42"/>
      <c r="H750" s="42"/>
      <c r="I750" s="42"/>
      <c r="J750" s="41"/>
      <c r="K750" s="40">
        <f>K401</f>
        <v>0</v>
      </c>
      <c r="L750" s="40">
        <f>L401</f>
        <v>0</v>
      </c>
      <c r="M750" s="40">
        <f t="shared" si="101"/>
        <v>0</v>
      </c>
      <c r="N750" s="40">
        <f>N401</f>
        <v>0</v>
      </c>
      <c r="Q750" s="22"/>
      <c r="R750" s="22"/>
      <c r="S750" s="22"/>
      <c r="T750" s="22"/>
      <c r="U750" s="22"/>
      <c r="X750" s="498"/>
    </row>
    <row r="751" spans="1:24" x14ac:dyDescent="0.2">
      <c r="A751" s="12">
        <v>5.6</v>
      </c>
      <c r="B751" s="44" t="s">
        <v>40</v>
      </c>
      <c r="C751" s="43"/>
      <c r="D751" s="43"/>
      <c r="E751" s="43"/>
      <c r="F751" s="43"/>
      <c r="G751" s="42"/>
      <c r="H751" s="42"/>
      <c r="I751" s="42"/>
      <c r="J751" s="41"/>
      <c r="K751" s="40">
        <f>K407</f>
        <v>0</v>
      </c>
      <c r="L751" s="40">
        <f>L407</f>
        <v>0</v>
      </c>
      <c r="M751" s="40">
        <f t="shared" si="101"/>
        <v>0</v>
      </c>
      <c r="N751" s="40">
        <f>N407</f>
        <v>0</v>
      </c>
      <c r="Q751" s="22"/>
      <c r="R751" s="22"/>
      <c r="S751" s="22"/>
      <c r="T751" s="22"/>
      <c r="U751" s="22"/>
      <c r="X751" s="498"/>
    </row>
    <row r="752" spans="1:24" x14ac:dyDescent="0.2">
      <c r="A752" s="12">
        <v>5.7</v>
      </c>
      <c r="B752" s="44" t="s">
        <v>39</v>
      </c>
      <c r="C752" s="43"/>
      <c r="D752" s="43"/>
      <c r="E752" s="43"/>
      <c r="F752" s="43"/>
      <c r="G752" s="42"/>
      <c r="H752" s="42"/>
      <c r="I752" s="42"/>
      <c r="J752" s="41"/>
      <c r="K752" s="40">
        <f>K412</f>
        <v>0</v>
      </c>
      <c r="L752" s="40">
        <f>L412</f>
        <v>0</v>
      </c>
      <c r="M752" s="40">
        <f t="shared" si="101"/>
        <v>0</v>
      </c>
      <c r="N752" s="40">
        <f>N412</f>
        <v>0</v>
      </c>
      <c r="Q752" s="22"/>
      <c r="R752" s="22"/>
      <c r="S752" s="22"/>
      <c r="T752" s="22"/>
      <c r="U752" s="22"/>
      <c r="X752" s="498"/>
    </row>
    <row r="753" spans="2:24" x14ac:dyDescent="0.2">
      <c r="B753" s="39"/>
      <c r="C753" s="9"/>
      <c r="D753" s="9"/>
      <c r="E753" s="9"/>
      <c r="H753" s="8"/>
      <c r="I753" s="8"/>
      <c r="J753" s="16"/>
      <c r="K753" s="17"/>
      <c r="L753" s="17"/>
      <c r="M753" s="17"/>
      <c r="N753" s="17"/>
      <c r="Q753" s="22"/>
      <c r="R753" s="22"/>
      <c r="S753" s="22"/>
      <c r="T753" s="22"/>
      <c r="U753" s="22"/>
      <c r="X753" s="498"/>
    </row>
    <row r="754" spans="2:24" x14ac:dyDescent="0.2">
      <c r="B754" s="39"/>
      <c r="C754" s="9"/>
      <c r="D754" s="9"/>
      <c r="E754" s="9"/>
      <c r="H754" s="8"/>
      <c r="I754" s="8"/>
      <c r="J754" s="16"/>
      <c r="K754" s="17"/>
      <c r="L754" s="17"/>
      <c r="M754" s="17"/>
      <c r="N754" s="17"/>
      <c r="Q754" s="22"/>
      <c r="R754" s="22"/>
      <c r="S754" s="22"/>
      <c r="T754" s="22"/>
      <c r="U754" s="22"/>
      <c r="X754" s="498"/>
    </row>
    <row r="755" spans="2:24" x14ac:dyDescent="0.2">
      <c r="B755" s="39"/>
      <c r="C755" s="9"/>
      <c r="D755" s="9"/>
      <c r="E755" s="9"/>
      <c r="H755" s="8"/>
      <c r="I755" s="8"/>
      <c r="J755" s="16"/>
      <c r="K755" s="17"/>
      <c r="L755" s="17"/>
      <c r="M755" s="17"/>
      <c r="N755" s="17"/>
      <c r="Q755" s="22"/>
      <c r="R755" s="22"/>
      <c r="S755" s="22"/>
      <c r="T755" s="22"/>
      <c r="U755" s="22"/>
      <c r="X755" s="498"/>
    </row>
    <row r="756" spans="2:24" x14ac:dyDescent="0.2">
      <c r="B756" s="39"/>
      <c r="C756" s="9"/>
      <c r="D756" s="9"/>
      <c r="E756" s="9"/>
      <c r="H756" s="8"/>
      <c r="I756" s="8"/>
      <c r="J756" s="16"/>
      <c r="K756" s="17"/>
      <c r="L756" s="17"/>
      <c r="M756" s="17"/>
      <c r="N756" s="17"/>
      <c r="Q756" s="22"/>
      <c r="R756" s="22"/>
      <c r="S756" s="22"/>
      <c r="T756" s="22"/>
      <c r="U756" s="22"/>
      <c r="X756" s="498"/>
    </row>
    <row r="757" spans="2:24" x14ac:dyDescent="0.2">
      <c r="B757" s="39"/>
      <c r="C757" s="9"/>
      <c r="D757" s="9"/>
      <c r="E757" s="9"/>
      <c r="H757" s="8"/>
      <c r="I757" s="8"/>
      <c r="J757" s="16"/>
      <c r="K757" s="17"/>
      <c r="L757" s="17"/>
      <c r="M757" s="17"/>
      <c r="N757" s="17"/>
      <c r="Q757" s="22"/>
      <c r="R757" s="22"/>
      <c r="S757" s="22"/>
      <c r="T757" s="22"/>
      <c r="U757" s="22"/>
      <c r="X757" s="498"/>
    </row>
    <row r="758" spans="2:24" x14ac:dyDescent="0.2">
      <c r="B758" s="39"/>
      <c r="C758" s="9"/>
      <c r="D758" s="9"/>
      <c r="E758" s="9"/>
      <c r="H758" s="8"/>
      <c r="I758" s="8"/>
      <c r="J758" s="16"/>
      <c r="K758" s="17"/>
      <c r="L758" s="17"/>
      <c r="M758" s="17"/>
      <c r="N758" s="17"/>
      <c r="Q758" s="22"/>
      <c r="R758" s="22"/>
      <c r="S758" s="22"/>
      <c r="T758" s="22"/>
      <c r="U758" s="22"/>
      <c r="X758" s="498"/>
    </row>
    <row r="759" spans="2:24" x14ac:dyDescent="0.2">
      <c r="B759" s="39"/>
      <c r="C759" s="9"/>
      <c r="D759" s="9"/>
      <c r="E759" s="9"/>
      <c r="H759" s="8"/>
      <c r="I759" s="8"/>
      <c r="J759" s="16"/>
      <c r="K759" s="17"/>
      <c r="L759" s="17"/>
      <c r="M759" s="17"/>
      <c r="N759" s="17"/>
      <c r="Q759" s="22"/>
      <c r="R759" s="22"/>
      <c r="S759" s="22"/>
      <c r="T759" s="22"/>
      <c r="U759" s="22"/>
      <c r="X759" s="498"/>
    </row>
    <row r="760" spans="2:24" x14ac:dyDescent="0.2">
      <c r="B760" s="39"/>
      <c r="C760" s="9"/>
      <c r="D760" s="9"/>
      <c r="E760" s="9"/>
      <c r="H760" s="8"/>
      <c r="I760" s="8"/>
      <c r="J760" s="16"/>
      <c r="K760" s="17"/>
      <c r="L760" s="17"/>
      <c r="M760" s="17"/>
      <c r="N760" s="17"/>
      <c r="Q760" s="22"/>
      <c r="R760" s="22"/>
      <c r="S760" s="22"/>
      <c r="T760" s="22"/>
      <c r="U760" s="22"/>
      <c r="X760" s="498"/>
    </row>
    <row r="761" spans="2:24" x14ac:dyDescent="0.2">
      <c r="B761" s="39"/>
      <c r="C761" s="9"/>
      <c r="D761" s="9"/>
      <c r="E761" s="9"/>
      <c r="H761" s="8"/>
      <c r="I761" s="8"/>
      <c r="J761" s="16"/>
      <c r="K761" s="17"/>
      <c r="L761" s="17"/>
      <c r="M761" s="17"/>
      <c r="N761" s="17"/>
      <c r="Q761" s="22"/>
      <c r="R761" s="22"/>
      <c r="S761" s="22"/>
      <c r="T761" s="22"/>
      <c r="U761" s="22"/>
      <c r="X761" s="498"/>
    </row>
    <row r="762" spans="2:24" x14ac:dyDescent="0.2">
      <c r="B762" s="39"/>
      <c r="C762" s="9"/>
      <c r="D762" s="9"/>
      <c r="E762" s="9"/>
      <c r="H762" s="8"/>
      <c r="I762" s="8"/>
      <c r="J762" s="16"/>
      <c r="K762" s="17"/>
      <c r="L762" s="17"/>
      <c r="M762" s="17"/>
      <c r="N762" s="17"/>
      <c r="Q762" s="22"/>
      <c r="R762" s="22"/>
      <c r="S762" s="22"/>
      <c r="T762" s="22"/>
      <c r="U762" s="22"/>
      <c r="X762" s="498"/>
    </row>
    <row r="763" spans="2:24" x14ac:dyDescent="0.2">
      <c r="B763" s="39"/>
      <c r="C763" s="9"/>
      <c r="D763" s="9"/>
      <c r="E763" s="9"/>
      <c r="H763" s="8"/>
      <c r="I763" s="8"/>
      <c r="J763" s="16"/>
      <c r="K763" s="17"/>
      <c r="L763" s="17"/>
      <c r="M763" s="17"/>
      <c r="N763" s="17"/>
      <c r="Q763" s="22"/>
      <c r="R763" s="22"/>
      <c r="S763" s="22"/>
      <c r="T763" s="22"/>
      <c r="U763" s="22"/>
      <c r="X763" s="498"/>
    </row>
    <row r="764" spans="2:24" x14ac:dyDescent="0.2">
      <c r="B764" s="39"/>
      <c r="C764" s="9"/>
      <c r="D764" s="9"/>
      <c r="E764" s="9"/>
      <c r="H764" s="8"/>
      <c r="I764" s="8"/>
      <c r="J764" s="16"/>
      <c r="K764" s="17"/>
      <c r="L764" s="17"/>
      <c r="M764" s="17"/>
      <c r="N764" s="17"/>
      <c r="Q764" s="22"/>
      <c r="R764" s="22"/>
      <c r="S764" s="22"/>
      <c r="T764" s="22"/>
      <c r="U764" s="22"/>
      <c r="X764" s="498"/>
    </row>
    <row r="765" spans="2:24" x14ac:dyDescent="0.2">
      <c r="B765" s="39"/>
      <c r="C765" s="9"/>
      <c r="D765" s="9"/>
      <c r="E765" s="9"/>
      <c r="H765" s="8"/>
      <c r="I765" s="8"/>
      <c r="J765" s="16"/>
      <c r="K765" s="17"/>
      <c r="L765" s="17"/>
      <c r="M765" s="17"/>
      <c r="N765" s="17"/>
      <c r="Q765" s="22"/>
      <c r="R765" s="22"/>
      <c r="S765" s="22"/>
      <c r="T765" s="22"/>
      <c r="U765" s="22"/>
      <c r="X765" s="498"/>
    </row>
    <row r="766" spans="2:24" x14ac:dyDescent="0.2">
      <c r="B766" s="39"/>
      <c r="C766" s="9"/>
      <c r="D766" s="9"/>
      <c r="E766" s="9"/>
      <c r="H766" s="8"/>
      <c r="I766" s="8"/>
      <c r="J766" s="16"/>
      <c r="K766" s="17"/>
      <c r="L766" s="17"/>
      <c r="M766" s="17"/>
      <c r="N766" s="17"/>
      <c r="Q766" s="22"/>
      <c r="R766" s="22"/>
      <c r="S766" s="22"/>
      <c r="T766" s="22"/>
      <c r="U766" s="22"/>
      <c r="X766" s="498"/>
    </row>
    <row r="767" spans="2:24" x14ac:dyDescent="0.2">
      <c r="B767" s="39"/>
      <c r="C767" s="9"/>
      <c r="D767" s="9"/>
      <c r="E767" s="9"/>
      <c r="H767" s="8"/>
      <c r="I767" s="8"/>
      <c r="J767" s="16"/>
      <c r="K767" s="17"/>
      <c r="L767" s="17"/>
      <c r="M767" s="17"/>
      <c r="N767" s="17"/>
      <c r="Q767" s="22"/>
      <c r="R767" s="22"/>
      <c r="S767" s="22"/>
      <c r="T767" s="22"/>
      <c r="U767" s="22"/>
      <c r="X767" s="498"/>
    </row>
    <row r="768" spans="2:24" x14ac:dyDescent="0.2">
      <c r="B768" s="39"/>
      <c r="C768" s="9"/>
      <c r="D768" s="9"/>
      <c r="E768" s="9"/>
      <c r="H768" s="8"/>
      <c r="I768" s="8"/>
      <c r="J768" s="16"/>
      <c r="K768" s="17"/>
      <c r="L768" s="17"/>
      <c r="M768" s="17"/>
      <c r="N768" s="17"/>
      <c r="Q768" s="22"/>
      <c r="R768" s="22"/>
      <c r="S768" s="22"/>
      <c r="T768" s="22"/>
      <c r="U768" s="22"/>
      <c r="X768" s="498"/>
    </row>
    <row r="769" spans="1:24" x14ac:dyDescent="0.2">
      <c r="B769" s="39"/>
      <c r="C769" s="9"/>
      <c r="D769" s="9"/>
      <c r="E769" s="9"/>
      <c r="H769" s="8"/>
      <c r="I769" s="8"/>
      <c r="J769" s="16"/>
      <c r="K769" s="17"/>
      <c r="L769" s="17"/>
      <c r="M769" s="17"/>
      <c r="N769" s="17"/>
      <c r="Q769" s="22"/>
      <c r="R769" s="22"/>
      <c r="S769" s="22"/>
      <c r="T769" s="22"/>
      <c r="U769" s="22"/>
      <c r="X769" s="498"/>
    </row>
    <row r="770" spans="1:24" x14ac:dyDescent="0.2">
      <c r="B770" s="39"/>
      <c r="C770" s="9"/>
      <c r="D770" s="9"/>
      <c r="E770" s="9"/>
      <c r="H770" s="8"/>
      <c r="I770" s="8"/>
      <c r="J770" s="16"/>
      <c r="K770" s="17"/>
      <c r="L770" s="17"/>
      <c r="M770" s="17"/>
      <c r="N770" s="17"/>
      <c r="Q770" s="22"/>
      <c r="R770" s="22"/>
      <c r="S770" s="22"/>
      <c r="T770" s="22"/>
      <c r="U770" s="22"/>
      <c r="X770" s="498"/>
    </row>
    <row r="771" spans="1:24" x14ac:dyDescent="0.2">
      <c r="B771" s="39"/>
      <c r="C771" s="9"/>
      <c r="D771" s="9"/>
      <c r="E771" s="9"/>
      <c r="H771" s="8"/>
      <c r="I771" s="8"/>
      <c r="J771" s="16"/>
      <c r="K771" s="17"/>
      <c r="L771" s="17"/>
      <c r="M771" s="17"/>
      <c r="N771" s="17"/>
      <c r="Q771" s="22"/>
      <c r="R771" s="22"/>
      <c r="S771" s="22"/>
      <c r="T771" s="22"/>
      <c r="U771" s="22"/>
      <c r="X771" s="498"/>
    </row>
    <row r="772" spans="1:24" x14ac:dyDescent="0.2">
      <c r="B772" s="39"/>
      <c r="C772" s="9"/>
      <c r="D772" s="9"/>
      <c r="E772" s="9"/>
      <c r="H772" s="8"/>
      <c r="I772" s="8"/>
      <c r="J772" s="16"/>
      <c r="K772" s="17"/>
      <c r="L772" s="17"/>
      <c r="M772" s="17"/>
      <c r="N772" s="17"/>
      <c r="Q772" s="22"/>
      <c r="R772" s="22"/>
      <c r="S772" s="22"/>
      <c r="T772" s="22"/>
      <c r="U772" s="22"/>
      <c r="X772" s="498"/>
    </row>
    <row r="773" spans="1:24" x14ac:dyDescent="0.2">
      <c r="B773" s="39"/>
      <c r="C773" s="9"/>
      <c r="D773" s="9"/>
      <c r="E773" s="9"/>
      <c r="H773" s="8"/>
      <c r="I773" s="8"/>
      <c r="J773" s="16"/>
      <c r="K773" s="17"/>
      <c r="L773" s="17"/>
      <c r="M773" s="17"/>
      <c r="N773" s="17"/>
      <c r="Q773" s="22"/>
      <c r="R773" s="22"/>
      <c r="S773" s="22"/>
      <c r="T773" s="22"/>
      <c r="U773" s="22"/>
      <c r="X773" s="498"/>
    </row>
    <row r="774" spans="1:24" x14ac:dyDescent="0.2">
      <c r="B774" s="39"/>
      <c r="C774" s="9"/>
      <c r="D774" s="9"/>
      <c r="E774" s="9"/>
      <c r="H774" s="8"/>
      <c r="I774" s="8"/>
      <c r="J774" s="16"/>
      <c r="K774" s="17"/>
      <c r="L774" s="17"/>
      <c r="M774" s="17"/>
      <c r="N774" s="17"/>
      <c r="Q774" s="22"/>
      <c r="R774" s="22"/>
      <c r="S774" s="22"/>
      <c r="T774" s="22"/>
      <c r="U774" s="22"/>
      <c r="X774" s="498"/>
    </row>
    <row r="775" spans="1:24" ht="40" x14ac:dyDescent="0.2">
      <c r="B775" s="13"/>
      <c r="C775" s="18"/>
      <c r="D775" s="9"/>
      <c r="E775" s="9"/>
      <c r="H775" s="17"/>
      <c r="I775" s="17"/>
      <c r="J775" s="16"/>
      <c r="K775" s="57" t="s">
        <v>38</v>
      </c>
      <c r="L775" s="56" t="s">
        <v>37</v>
      </c>
      <c r="M775" s="55" t="s">
        <v>36</v>
      </c>
      <c r="N775" s="54" t="s">
        <v>520</v>
      </c>
      <c r="Q775" s="22"/>
      <c r="R775" s="22"/>
      <c r="S775" s="22"/>
      <c r="T775" s="22"/>
      <c r="U775" s="22"/>
      <c r="X775" s="498"/>
    </row>
    <row r="776" spans="1:24" x14ac:dyDescent="0.2">
      <c r="A776" s="51" t="s">
        <v>35</v>
      </c>
      <c r="B776" s="50" t="str">
        <f>B421</f>
        <v>DEFRAIEMENTS / HEBERGEMENTS / VOYAGES / TRANPORTS / FRAIS DE BUREAU</v>
      </c>
      <c r="C776" s="49"/>
      <c r="D776" s="48"/>
      <c r="E776" s="48"/>
      <c r="F776" s="48"/>
      <c r="G776" s="47"/>
      <c r="H776" s="47"/>
      <c r="I776" s="47"/>
      <c r="J776" s="46"/>
      <c r="K776" s="45">
        <f>SUM(K777:K785)</f>
        <v>0</v>
      </c>
      <c r="L776" s="45">
        <f>SUM(L777:L785)</f>
        <v>0</v>
      </c>
      <c r="M776" s="45">
        <f>SUM(M777:M785)</f>
        <v>0</v>
      </c>
      <c r="N776" s="45">
        <f>SUM(N777:N785)</f>
        <v>0</v>
      </c>
      <c r="Q776" s="22"/>
      <c r="R776" s="22"/>
      <c r="S776" s="22"/>
      <c r="T776" s="22"/>
      <c r="U776" s="22"/>
      <c r="X776" s="498"/>
    </row>
    <row r="777" spans="1:24" x14ac:dyDescent="0.2">
      <c r="B777" s="13"/>
      <c r="C777" s="18"/>
      <c r="D777" s="9"/>
      <c r="E777" s="9"/>
      <c r="H777" s="8"/>
      <c r="I777" s="8"/>
      <c r="J777" s="38"/>
      <c r="K777" s="53"/>
      <c r="L777" s="37"/>
      <c r="M777" s="37"/>
      <c r="N777" s="37"/>
      <c r="Q777" s="22"/>
      <c r="R777" s="22"/>
      <c r="S777" s="22"/>
      <c r="T777" s="22"/>
      <c r="U777" s="22"/>
      <c r="X777" s="498"/>
    </row>
    <row r="778" spans="1:24" x14ac:dyDescent="0.2">
      <c r="A778" s="12">
        <v>6.1</v>
      </c>
      <c r="B778" s="44" t="s">
        <v>34</v>
      </c>
      <c r="C778" s="43"/>
      <c r="D778" s="43"/>
      <c r="E778" s="43"/>
      <c r="F778" s="43"/>
      <c r="G778" s="42"/>
      <c r="H778" s="42"/>
      <c r="I778" s="42"/>
      <c r="J778" s="41"/>
      <c r="K778" s="40">
        <f xml:space="preserve"> K422</f>
        <v>0</v>
      </c>
      <c r="L778" s="40">
        <f xml:space="preserve"> L422</f>
        <v>0</v>
      </c>
      <c r="M778" s="52">
        <f t="shared" ref="M778:M784" si="102">K778+L778</f>
        <v>0</v>
      </c>
      <c r="N778" s="40">
        <f xml:space="preserve"> N422</f>
        <v>0</v>
      </c>
      <c r="Q778" s="22"/>
      <c r="R778" s="22"/>
      <c r="S778" s="22"/>
      <c r="T778" s="22"/>
      <c r="U778" s="22"/>
      <c r="X778" s="498"/>
    </row>
    <row r="779" spans="1:24" x14ac:dyDescent="0.2">
      <c r="A779" s="12">
        <v>6.2</v>
      </c>
      <c r="B779" s="44" t="s">
        <v>33</v>
      </c>
      <c r="C779" s="43"/>
      <c r="D779" s="43"/>
      <c r="E779" s="43"/>
      <c r="F779" s="43"/>
      <c r="G779" s="42"/>
      <c r="H779" s="42"/>
      <c r="I779" s="42"/>
      <c r="J779" s="41"/>
      <c r="K779" s="40">
        <f>K435</f>
        <v>0</v>
      </c>
      <c r="L779" s="40">
        <f>L435</f>
        <v>0</v>
      </c>
      <c r="M779" s="52">
        <f t="shared" si="102"/>
        <v>0</v>
      </c>
      <c r="N779" s="40">
        <f>N435</f>
        <v>0</v>
      </c>
      <c r="Q779" s="22"/>
      <c r="R779" s="22"/>
      <c r="S779" s="22"/>
      <c r="T779" s="22"/>
      <c r="U779" s="22"/>
      <c r="X779" s="498"/>
    </row>
    <row r="780" spans="1:24" x14ac:dyDescent="0.2">
      <c r="A780" s="12">
        <v>6.3</v>
      </c>
      <c r="B780" s="44" t="s">
        <v>32</v>
      </c>
      <c r="C780" s="43"/>
      <c r="D780" s="43"/>
      <c r="E780" s="43"/>
      <c r="F780" s="43"/>
      <c r="G780" s="42"/>
      <c r="H780" s="42"/>
      <c r="I780" s="42"/>
      <c r="J780" s="41"/>
      <c r="K780" s="40">
        <f>K443</f>
        <v>0</v>
      </c>
      <c r="L780" s="40">
        <f>L443</f>
        <v>0</v>
      </c>
      <c r="M780" s="52">
        <f t="shared" si="102"/>
        <v>0</v>
      </c>
      <c r="N780" s="40">
        <f>N443</f>
        <v>0</v>
      </c>
      <c r="Q780" s="22"/>
      <c r="R780" s="22"/>
      <c r="S780" s="22"/>
      <c r="T780" s="22"/>
      <c r="U780" s="22"/>
      <c r="X780" s="498"/>
    </row>
    <row r="781" spans="1:24" x14ac:dyDescent="0.2">
      <c r="A781" s="12">
        <v>6.4</v>
      </c>
      <c r="B781" s="44" t="s">
        <v>31</v>
      </c>
      <c r="C781" s="43"/>
      <c r="D781" s="43"/>
      <c r="E781" s="43"/>
      <c r="F781" s="43"/>
      <c r="G781" s="42"/>
      <c r="H781" s="42"/>
      <c r="I781" s="42"/>
      <c r="J781" s="41"/>
      <c r="K781" s="40">
        <f>K450</f>
        <v>0</v>
      </c>
      <c r="L781" s="40">
        <f>L450</f>
        <v>0</v>
      </c>
      <c r="M781" s="52">
        <f t="shared" si="102"/>
        <v>0</v>
      </c>
      <c r="N781" s="40">
        <f>N450</f>
        <v>0</v>
      </c>
      <c r="Q781" s="22"/>
      <c r="R781" s="22"/>
      <c r="S781" s="22"/>
      <c r="T781" s="22"/>
      <c r="U781" s="22"/>
      <c r="X781" s="498"/>
    </row>
    <row r="782" spans="1:24" x14ac:dyDescent="0.2">
      <c r="A782" s="12">
        <v>6.5</v>
      </c>
      <c r="B782" s="44" t="s">
        <v>30</v>
      </c>
      <c r="C782" s="43"/>
      <c r="D782" s="43"/>
      <c r="E782" s="43"/>
      <c r="F782" s="43"/>
      <c r="G782" s="42"/>
      <c r="H782" s="42"/>
      <c r="I782" s="42"/>
      <c r="J782" s="41"/>
      <c r="K782" s="40">
        <f>K469</f>
        <v>0</v>
      </c>
      <c r="L782" s="40">
        <f>L469</f>
        <v>0</v>
      </c>
      <c r="M782" s="52">
        <f t="shared" si="102"/>
        <v>0</v>
      </c>
      <c r="N782" s="40">
        <f>N469</f>
        <v>0</v>
      </c>
      <c r="Q782" s="22"/>
      <c r="R782" s="22"/>
      <c r="S782" s="22"/>
      <c r="T782" s="22"/>
      <c r="U782" s="22"/>
      <c r="X782" s="498"/>
    </row>
    <row r="783" spans="1:24" x14ac:dyDescent="0.2">
      <c r="A783" s="12">
        <v>6.6</v>
      </c>
      <c r="B783" s="44" t="s">
        <v>29</v>
      </c>
      <c r="C783" s="43"/>
      <c r="D783" s="43"/>
      <c r="E783" s="43"/>
      <c r="F783" s="43"/>
      <c r="G783" s="42"/>
      <c r="H783" s="42"/>
      <c r="I783" s="42"/>
      <c r="J783" s="41"/>
      <c r="K783" s="40">
        <f>K478</f>
        <v>0</v>
      </c>
      <c r="L783" s="40">
        <f>L478</f>
        <v>0</v>
      </c>
      <c r="M783" s="52">
        <f t="shared" si="102"/>
        <v>0</v>
      </c>
      <c r="N783" s="40">
        <f>N478</f>
        <v>0</v>
      </c>
      <c r="Q783" s="22"/>
      <c r="R783" s="22"/>
      <c r="S783" s="22"/>
      <c r="T783" s="22"/>
      <c r="U783" s="22"/>
      <c r="X783" s="498"/>
    </row>
    <row r="784" spans="1:24" x14ac:dyDescent="0.2">
      <c r="A784" s="12">
        <v>6.7</v>
      </c>
      <c r="B784" s="44" t="s">
        <v>28</v>
      </c>
      <c r="C784" s="43"/>
      <c r="D784" s="43"/>
      <c r="E784" s="43"/>
      <c r="F784" s="43"/>
      <c r="G784" s="42"/>
      <c r="H784" s="42"/>
      <c r="I784" s="42"/>
      <c r="J784" s="41"/>
      <c r="K784" s="40">
        <f>K487</f>
        <v>0</v>
      </c>
      <c r="L784" s="40">
        <f>L487</f>
        <v>0</v>
      </c>
      <c r="M784" s="52">
        <f t="shared" si="102"/>
        <v>0</v>
      </c>
      <c r="N784" s="40">
        <f>N487</f>
        <v>0</v>
      </c>
      <c r="Q784" s="22"/>
      <c r="R784" s="22"/>
      <c r="S784" s="22"/>
      <c r="T784" s="22"/>
      <c r="U784" s="22"/>
      <c r="X784" s="498"/>
    </row>
    <row r="785" spans="1:24" x14ac:dyDescent="0.2">
      <c r="B785" s="13"/>
      <c r="C785" s="18"/>
      <c r="D785" s="9"/>
      <c r="E785" s="9"/>
      <c r="H785" s="8"/>
      <c r="I785" s="8"/>
      <c r="J785" s="38"/>
      <c r="K785" s="37"/>
      <c r="L785" s="37"/>
      <c r="M785" s="37"/>
      <c r="N785" s="37"/>
      <c r="Q785" s="22"/>
      <c r="R785" s="22"/>
      <c r="S785" s="22"/>
      <c r="T785" s="22"/>
      <c r="U785" s="22"/>
      <c r="X785" s="498"/>
    </row>
    <row r="786" spans="1:24" x14ac:dyDescent="0.2">
      <c r="A786" s="51" t="s">
        <v>27</v>
      </c>
      <c r="B786" s="50" t="str">
        <f>B500</f>
        <v>MOYENS TECHNIQUES</v>
      </c>
      <c r="C786" s="49"/>
      <c r="D786" s="48"/>
      <c r="E786" s="48"/>
      <c r="F786" s="48"/>
      <c r="G786" s="47"/>
      <c r="H786" s="47"/>
      <c r="I786" s="47"/>
      <c r="J786" s="46"/>
      <c r="K786" s="45">
        <f>SUM(K787:K795)</f>
        <v>0</v>
      </c>
      <c r="L786" s="45">
        <f>SUM(L787:L795)</f>
        <v>0</v>
      </c>
      <c r="M786" s="45">
        <f>SUM(M787:M795)</f>
        <v>0</v>
      </c>
      <c r="N786" s="45">
        <f>SUM(N787:N795)</f>
        <v>0</v>
      </c>
      <c r="Q786" s="22"/>
      <c r="R786" s="22"/>
      <c r="S786" s="22"/>
      <c r="T786" s="22"/>
      <c r="U786" s="22"/>
      <c r="X786" s="498"/>
    </row>
    <row r="787" spans="1:24" x14ac:dyDescent="0.2">
      <c r="B787" s="13"/>
      <c r="C787" s="18"/>
      <c r="D787" s="9"/>
      <c r="E787" s="9"/>
      <c r="H787" s="8"/>
      <c r="I787" s="8"/>
      <c r="J787" s="38"/>
      <c r="K787" s="37"/>
      <c r="L787" s="37"/>
      <c r="M787" s="37"/>
      <c r="N787" s="37"/>
      <c r="Q787" s="22"/>
      <c r="R787" s="22"/>
      <c r="S787" s="22"/>
      <c r="T787" s="22"/>
      <c r="U787" s="22"/>
      <c r="X787" s="498"/>
    </row>
    <row r="788" spans="1:24" x14ac:dyDescent="0.2">
      <c r="A788" s="12">
        <v>7.1</v>
      </c>
      <c r="B788" s="44" t="s">
        <v>26</v>
      </c>
      <c r="C788" s="43"/>
      <c r="D788" s="43"/>
      <c r="E788" s="43"/>
      <c r="F788" s="43"/>
      <c r="G788" s="42"/>
      <c r="H788" s="42"/>
      <c r="I788" s="42"/>
      <c r="J788" s="41"/>
      <c r="K788" s="40">
        <f>K501</f>
        <v>0</v>
      </c>
      <c r="L788" s="40">
        <f>L501</f>
        <v>0</v>
      </c>
      <c r="M788" s="40">
        <f t="shared" ref="M788:M794" si="103">K788+L788</f>
        <v>0</v>
      </c>
      <c r="N788" s="40">
        <f>N501</f>
        <v>0</v>
      </c>
      <c r="Q788" s="22"/>
      <c r="R788" s="22"/>
      <c r="S788" s="22"/>
      <c r="T788" s="22"/>
      <c r="U788" s="22"/>
      <c r="X788" s="498"/>
    </row>
    <row r="789" spans="1:24" x14ac:dyDescent="0.2">
      <c r="A789" s="12">
        <v>7.2</v>
      </c>
      <c r="B789" s="44" t="s">
        <v>25</v>
      </c>
      <c r="C789" s="43"/>
      <c r="D789" s="43"/>
      <c r="E789" s="43"/>
      <c r="F789" s="43"/>
      <c r="G789" s="42"/>
      <c r="H789" s="42"/>
      <c r="I789" s="42"/>
      <c r="J789" s="41"/>
      <c r="K789" s="40">
        <f>K510</f>
        <v>0</v>
      </c>
      <c r="L789" s="40">
        <f>L510</f>
        <v>0</v>
      </c>
      <c r="M789" s="40">
        <f t="shared" si="103"/>
        <v>0</v>
      </c>
      <c r="N789" s="40">
        <f>N510</f>
        <v>0</v>
      </c>
      <c r="Q789" s="22"/>
      <c r="R789" s="22"/>
      <c r="S789" s="22"/>
      <c r="T789" s="22"/>
      <c r="U789" s="22"/>
      <c r="X789" s="498"/>
    </row>
    <row r="790" spans="1:24" x14ac:dyDescent="0.2">
      <c r="A790" s="12">
        <v>7.3</v>
      </c>
      <c r="B790" s="44" t="s">
        <v>24</v>
      </c>
      <c r="C790" s="43"/>
      <c r="D790" s="43"/>
      <c r="E790" s="43"/>
      <c r="F790" s="43"/>
      <c r="G790" s="42"/>
      <c r="H790" s="42"/>
      <c r="I790" s="42"/>
      <c r="J790" s="41"/>
      <c r="K790" s="40">
        <f>K518</f>
        <v>0</v>
      </c>
      <c r="L790" s="40">
        <f>L518</f>
        <v>0</v>
      </c>
      <c r="M790" s="40">
        <f t="shared" si="103"/>
        <v>0</v>
      </c>
      <c r="N790" s="40">
        <f>N518</f>
        <v>0</v>
      </c>
      <c r="Q790" s="22"/>
      <c r="R790" s="22"/>
      <c r="S790" s="22"/>
      <c r="T790" s="22"/>
      <c r="U790" s="22"/>
      <c r="X790" s="498"/>
    </row>
    <row r="791" spans="1:24" x14ac:dyDescent="0.2">
      <c r="A791" s="12">
        <v>7.4</v>
      </c>
      <c r="B791" s="44" t="s">
        <v>23</v>
      </c>
      <c r="C791" s="43"/>
      <c r="D791" s="43"/>
      <c r="E791" s="43"/>
      <c r="F791" s="43"/>
      <c r="G791" s="42"/>
      <c r="H791" s="42"/>
      <c r="I791" s="42"/>
      <c r="J791" s="41"/>
      <c r="K791" s="40">
        <f>K526</f>
        <v>0</v>
      </c>
      <c r="L791" s="40">
        <f>L526</f>
        <v>0</v>
      </c>
      <c r="M791" s="40">
        <f t="shared" si="103"/>
        <v>0</v>
      </c>
      <c r="N791" s="40">
        <f>N526</f>
        <v>0</v>
      </c>
      <c r="Q791" s="22"/>
      <c r="R791" s="22"/>
      <c r="S791" s="22"/>
      <c r="T791" s="22"/>
      <c r="U791" s="22"/>
      <c r="X791" s="498"/>
    </row>
    <row r="792" spans="1:24" x14ac:dyDescent="0.2">
      <c r="A792" s="12">
        <v>7.5</v>
      </c>
      <c r="B792" s="44" t="s">
        <v>22</v>
      </c>
      <c r="C792" s="43"/>
      <c r="D792" s="43"/>
      <c r="E792" s="43"/>
      <c r="F792" s="43"/>
      <c r="G792" s="42"/>
      <c r="H792" s="42"/>
      <c r="I792" s="42"/>
      <c r="J792" s="41"/>
      <c r="K792" s="40">
        <f>K534</f>
        <v>0</v>
      </c>
      <c r="L792" s="40">
        <f>L534</f>
        <v>0</v>
      </c>
      <c r="M792" s="40">
        <f t="shared" si="103"/>
        <v>0</v>
      </c>
      <c r="N792" s="40">
        <f>N534</f>
        <v>0</v>
      </c>
      <c r="Q792" s="22"/>
      <c r="R792" s="22"/>
      <c r="S792" s="22"/>
      <c r="T792" s="22"/>
      <c r="U792" s="22"/>
      <c r="X792" s="498"/>
    </row>
    <row r="793" spans="1:24" x14ac:dyDescent="0.2">
      <c r="A793" s="12">
        <v>7.6</v>
      </c>
      <c r="B793" s="44" t="s">
        <v>21</v>
      </c>
      <c r="C793" s="43"/>
      <c r="D793" s="43"/>
      <c r="E793" s="43"/>
      <c r="F793" s="43"/>
      <c r="G793" s="42"/>
      <c r="H793" s="42"/>
      <c r="I793" s="42"/>
      <c r="J793" s="41"/>
      <c r="K793" s="40">
        <f>K542</f>
        <v>0</v>
      </c>
      <c r="L793" s="40">
        <f>L542</f>
        <v>0</v>
      </c>
      <c r="M793" s="40">
        <f t="shared" si="103"/>
        <v>0</v>
      </c>
      <c r="N793" s="40">
        <f>N542</f>
        <v>0</v>
      </c>
      <c r="Q793" s="22"/>
      <c r="R793" s="22"/>
      <c r="S793" s="22"/>
      <c r="T793" s="22"/>
      <c r="U793" s="22"/>
      <c r="X793" s="498"/>
    </row>
    <row r="794" spans="1:24" x14ac:dyDescent="0.2">
      <c r="A794" s="12">
        <v>7.7</v>
      </c>
      <c r="B794" s="39" t="s">
        <v>20</v>
      </c>
      <c r="C794" s="9"/>
      <c r="D794" s="9"/>
      <c r="E794" s="9"/>
      <c r="H794" s="8"/>
      <c r="I794" s="8"/>
      <c r="J794" s="38"/>
      <c r="K794" s="37">
        <f>K558</f>
        <v>0</v>
      </c>
      <c r="L794" s="37">
        <f>L558</f>
        <v>0</v>
      </c>
      <c r="M794" s="40">
        <f t="shared" si="103"/>
        <v>0</v>
      </c>
      <c r="N794" s="37">
        <f>N558</f>
        <v>0</v>
      </c>
      <c r="Q794" s="22"/>
      <c r="R794" s="22"/>
      <c r="S794" s="22"/>
      <c r="T794" s="22"/>
      <c r="U794" s="22"/>
      <c r="X794" s="498"/>
    </row>
    <row r="795" spans="1:24" x14ac:dyDescent="0.2">
      <c r="B795" s="13"/>
      <c r="C795" s="18"/>
      <c r="D795" s="9"/>
      <c r="E795" s="9"/>
      <c r="H795" s="8"/>
      <c r="I795" s="8"/>
      <c r="J795" s="38"/>
      <c r="K795" s="37"/>
      <c r="L795" s="37"/>
      <c r="M795" s="37"/>
      <c r="N795" s="37"/>
      <c r="Q795" s="22"/>
      <c r="R795" s="22"/>
      <c r="S795" s="22"/>
      <c r="T795" s="22"/>
      <c r="U795" s="22"/>
      <c r="X795" s="498"/>
    </row>
    <row r="796" spans="1:24" x14ac:dyDescent="0.2">
      <c r="A796" s="51" t="s">
        <v>19</v>
      </c>
      <c r="B796" s="50" t="str">
        <f>B568</f>
        <v>PELLICULE / LABORATOIRES / VIDEOS</v>
      </c>
      <c r="C796" s="49"/>
      <c r="D796" s="48"/>
      <c r="E796" s="48"/>
      <c r="F796" s="48"/>
      <c r="G796" s="47"/>
      <c r="H796" s="47"/>
      <c r="I796" s="47"/>
      <c r="J796" s="46"/>
      <c r="K796" s="45">
        <f>SUM(K797:K804)</f>
        <v>0</v>
      </c>
      <c r="L796" s="45">
        <f>SUM(L797:L804)</f>
        <v>0</v>
      </c>
      <c r="M796" s="45">
        <f>SUM(M797:M804)</f>
        <v>0</v>
      </c>
      <c r="N796" s="45">
        <f>SUM(N797:N804)</f>
        <v>0</v>
      </c>
      <c r="Q796" s="22"/>
      <c r="R796" s="22"/>
      <c r="S796" s="22"/>
      <c r="T796" s="22"/>
      <c r="U796" s="22"/>
      <c r="X796" s="498"/>
    </row>
    <row r="797" spans="1:24" x14ac:dyDescent="0.2">
      <c r="B797" s="13"/>
      <c r="C797" s="18"/>
      <c r="D797" s="9"/>
      <c r="E797" s="9"/>
      <c r="H797" s="8"/>
      <c r="I797" s="8"/>
      <c r="J797" s="38"/>
      <c r="K797" s="37"/>
      <c r="L797" s="37"/>
      <c r="M797" s="37"/>
      <c r="N797" s="37"/>
      <c r="Q797" s="22"/>
      <c r="R797" s="22"/>
      <c r="S797" s="22"/>
      <c r="T797" s="22"/>
      <c r="U797" s="22"/>
      <c r="X797" s="498"/>
    </row>
    <row r="798" spans="1:24" x14ac:dyDescent="0.2">
      <c r="A798" s="12">
        <v>8.1</v>
      </c>
      <c r="B798" s="44" t="s">
        <v>18</v>
      </c>
      <c r="C798" s="43"/>
      <c r="D798" s="43"/>
      <c r="E798" s="43"/>
      <c r="F798" s="43"/>
      <c r="G798" s="42"/>
      <c r="H798" s="42"/>
      <c r="I798" s="42"/>
      <c r="J798" s="41"/>
      <c r="K798" s="40">
        <f>K569</f>
        <v>0</v>
      </c>
      <c r="L798" s="40">
        <f>L569</f>
        <v>0</v>
      </c>
      <c r="M798" s="40">
        <f t="shared" ref="M798:M803" si="104">K798+L798</f>
        <v>0</v>
      </c>
      <c r="N798" s="40">
        <f>N569</f>
        <v>0</v>
      </c>
      <c r="Q798" s="22"/>
      <c r="R798" s="22"/>
      <c r="S798" s="22"/>
      <c r="T798" s="22"/>
      <c r="U798" s="22"/>
      <c r="X798" s="498"/>
    </row>
    <row r="799" spans="1:24" x14ac:dyDescent="0.2">
      <c r="A799" s="12">
        <v>8.1999999999999993</v>
      </c>
      <c r="B799" s="44" t="s">
        <v>17</v>
      </c>
      <c r="C799" s="43"/>
      <c r="D799" s="43"/>
      <c r="E799" s="43"/>
      <c r="F799" s="43"/>
      <c r="G799" s="42"/>
      <c r="H799" s="42"/>
      <c r="I799" s="42"/>
      <c r="J799" s="41"/>
      <c r="K799" s="40">
        <f>K575</f>
        <v>0</v>
      </c>
      <c r="L799" s="40">
        <f>L575</f>
        <v>0</v>
      </c>
      <c r="M799" s="40">
        <f t="shared" si="104"/>
        <v>0</v>
      </c>
      <c r="N799" s="40">
        <f>N575</f>
        <v>0</v>
      </c>
      <c r="Q799" s="22"/>
      <c r="R799" s="22"/>
      <c r="S799" s="22"/>
      <c r="T799" s="22"/>
      <c r="U799" s="22"/>
      <c r="X799" s="498"/>
    </row>
    <row r="800" spans="1:24" x14ac:dyDescent="0.2">
      <c r="A800" s="12">
        <v>8.3000000000000007</v>
      </c>
      <c r="B800" s="44" t="s">
        <v>16</v>
      </c>
      <c r="C800" s="43"/>
      <c r="D800" s="43"/>
      <c r="E800" s="43"/>
      <c r="F800" s="43"/>
      <c r="G800" s="42"/>
      <c r="H800" s="42"/>
      <c r="I800" s="42"/>
      <c r="J800" s="41"/>
      <c r="K800" s="40">
        <f>K608</f>
        <v>0</v>
      </c>
      <c r="L800" s="40">
        <f>L608</f>
        <v>0</v>
      </c>
      <c r="M800" s="40">
        <f t="shared" si="104"/>
        <v>0</v>
      </c>
      <c r="N800" s="40">
        <f>N608</f>
        <v>0</v>
      </c>
      <c r="Q800" s="22"/>
      <c r="R800" s="22"/>
      <c r="S800" s="22"/>
      <c r="T800" s="22"/>
      <c r="U800" s="22"/>
      <c r="X800" s="498"/>
    </row>
    <row r="801" spans="1:24" x14ac:dyDescent="0.2">
      <c r="A801" s="12">
        <v>8.4</v>
      </c>
      <c r="B801" s="44" t="s">
        <v>15</v>
      </c>
      <c r="C801" s="43"/>
      <c r="D801" s="43"/>
      <c r="E801" s="43"/>
      <c r="F801" s="43"/>
      <c r="G801" s="42"/>
      <c r="H801" s="42"/>
      <c r="I801" s="42"/>
      <c r="J801" s="41"/>
      <c r="K801" s="40">
        <f>K624</f>
        <v>0</v>
      </c>
      <c r="L801" s="40">
        <f>L624</f>
        <v>0</v>
      </c>
      <c r="M801" s="40">
        <f t="shared" si="104"/>
        <v>0</v>
      </c>
      <c r="N801" s="40">
        <f>N624</f>
        <v>0</v>
      </c>
      <c r="Q801" s="22"/>
      <c r="R801" s="22"/>
      <c r="S801" s="22"/>
      <c r="T801" s="22"/>
      <c r="U801" s="22"/>
      <c r="X801" s="498"/>
    </row>
    <row r="802" spans="1:24" x14ac:dyDescent="0.2">
      <c r="A802" s="12">
        <v>8.5</v>
      </c>
      <c r="B802" s="44" t="s">
        <v>14</v>
      </c>
      <c r="C802" s="43"/>
      <c r="D802" s="43"/>
      <c r="E802" s="43"/>
      <c r="F802" s="43"/>
      <c r="G802" s="42"/>
      <c r="H802" s="42"/>
      <c r="I802" s="42"/>
      <c r="J802" s="41"/>
      <c r="K802" s="40">
        <f>K630</f>
        <v>0</v>
      </c>
      <c r="L802" s="40">
        <f>L630</f>
        <v>0</v>
      </c>
      <c r="M802" s="40">
        <f t="shared" si="104"/>
        <v>0</v>
      </c>
      <c r="N802" s="40">
        <f>N630</f>
        <v>0</v>
      </c>
      <c r="Q802" s="22"/>
      <c r="R802" s="22"/>
      <c r="S802" s="22"/>
      <c r="T802" s="22"/>
      <c r="U802" s="22"/>
      <c r="X802" s="498"/>
    </row>
    <row r="803" spans="1:24" x14ac:dyDescent="0.2">
      <c r="A803" s="12">
        <v>8.6</v>
      </c>
      <c r="B803" s="44" t="s">
        <v>13</v>
      </c>
      <c r="C803" s="43"/>
      <c r="D803" s="43"/>
      <c r="E803" s="43"/>
      <c r="F803" s="43"/>
      <c r="G803" s="42"/>
      <c r="H803" s="42"/>
      <c r="I803" s="42"/>
      <c r="J803" s="41"/>
      <c r="K803" s="40">
        <f>K637</f>
        <v>0</v>
      </c>
      <c r="L803" s="40">
        <f>L637</f>
        <v>0</v>
      </c>
      <c r="M803" s="40">
        <f t="shared" si="104"/>
        <v>0</v>
      </c>
      <c r="N803" s="40">
        <f>N637</f>
        <v>0</v>
      </c>
      <c r="Q803" s="22"/>
      <c r="R803" s="22"/>
      <c r="S803" s="22"/>
      <c r="T803" s="22"/>
      <c r="U803" s="22"/>
      <c r="X803" s="498"/>
    </row>
    <row r="804" spans="1:24" x14ac:dyDescent="0.2">
      <c r="B804" s="13"/>
      <c r="C804" s="18"/>
      <c r="D804" s="9"/>
      <c r="E804" s="9"/>
      <c r="H804" s="8"/>
      <c r="I804" s="8"/>
      <c r="J804" s="38"/>
      <c r="K804" s="37"/>
      <c r="L804" s="37"/>
      <c r="M804" s="37"/>
      <c r="N804" s="37"/>
      <c r="Q804" s="22"/>
      <c r="R804" s="22"/>
      <c r="S804" s="22"/>
      <c r="T804" s="22"/>
      <c r="U804" s="22"/>
      <c r="X804" s="498"/>
    </row>
    <row r="805" spans="1:24" x14ac:dyDescent="0.2">
      <c r="A805" s="51" t="s">
        <v>12</v>
      </c>
      <c r="B805" s="50" t="str">
        <f>B644</f>
        <v>ASSURANCES / DIVERS</v>
      </c>
      <c r="C805" s="49"/>
      <c r="D805" s="48"/>
      <c r="E805" s="48"/>
      <c r="F805" s="48"/>
      <c r="G805" s="47"/>
      <c r="H805" s="47"/>
      <c r="I805" s="47"/>
      <c r="J805" s="46"/>
      <c r="K805" s="45">
        <f>SUM(K806:K812)</f>
        <v>0</v>
      </c>
      <c r="L805" s="45">
        <f>SUM(L806:L812)</f>
        <v>0</v>
      </c>
      <c r="M805" s="45">
        <f>SUM(M806:M812)</f>
        <v>0</v>
      </c>
      <c r="N805" s="45">
        <f>SUM(N806:N812)</f>
        <v>0</v>
      </c>
      <c r="Q805" s="22"/>
      <c r="R805" s="22"/>
      <c r="S805" s="22"/>
      <c r="T805" s="22"/>
      <c r="U805" s="22"/>
      <c r="X805" s="498"/>
    </row>
    <row r="806" spans="1:24" x14ac:dyDescent="0.2">
      <c r="B806" s="13"/>
      <c r="C806" s="18"/>
      <c r="D806" s="9"/>
      <c r="E806" s="9"/>
      <c r="H806" s="8"/>
      <c r="I806" s="8"/>
      <c r="J806" s="38"/>
      <c r="K806" s="37"/>
      <c r="L806" s="37"/>
      <c r="M806" s="37"/>
      <c r="N806" s="37"/>
      <c r="Q806" s="22"/>
      <c r="R806" s="22"/>
      <c r="S806" s="22"/>
      <c r="T806" s="22"/>
      <c r="U806" s="22"/>
      <c r="X806" s="498"/>
    </row>
    <row r="807" spans="1:24" x14ac:dyDescent="0.2">
      <c r="A807" s="12">
        <v>9.1</v>
      </c>
      <c r="B807" s="44" t="s">
        <v>11</v>
      </c>
      <c r="C807" s="43"/>
      <c r="D807" s="43"/>
      <c r="E807" s="43"/>
      <c r="F807" s="43"/>
      <c r="G807" s="42"/>
      <c r="H807" s="42"/>
      <c r="I807" s="42"/>
      <c r="J807" s="41"/>
      <c r="K807" s="40">
        <f>K645</f>
        <v>0</v>
      </c>
      <c r="L807" s="40">
        <f>L645</f>
        <v>0</v>
      </c>
      <c r="M807" s="40">
        <f>K807+L807</f>
        <v>0</v>
      </c>
      <c r="N807" s="40">
        <f>N645</f>
        <v>0</v>
      </c>
      <c r="Q807" s="22"/>
      <c r="R807" s="22"/>
      <c r="S807" s="22"/>
      <c r="T807" s="22"/>
      <c r="U807" s="22"/>
      <c r="X807" s="498"/>
    </row>
    <row r="808" spans="1:24" x14ac:dyDescent="0.2">
      <c r="A808" s="12">
        <v>9.1999999999999993</v>
      </c>
      <c r="B808" s="44" t="s">
        <v>10</v>
      </c>
      <c r="C808" s="43"/>
      <c r="D808" s="43"/>
      <c r="E808" s="43"/>
      <c r="F808" s="43"/>
      <c r="G808" s="42"/>
      <c r="H808" s="42"/>
      <c r="I808" s="42"/>
      <c r="J808" s="41"/>
      <c r="K808" s="40">
        <f>K655</f>
        <v>0</v>
      </c>
      <c r="L808" s="40">
        <f>L655</f>
        <v>0</v>
      </c>
      <c r="M808" s="40">
        <f>K808+L808</f>
        <v>0</v>
      </c>
      <c r="N808" s="40">
        <f>N655</f>
        <v>0</v>
      </c>
      <c r="Q808" s="22"/>
      <c r="R808" s="22"/>
      <c r="S808" s="22"/>
      <c r="T808" s="22"/>
      <c r="U808" s="22"/>
      <c r="X808" s="498"/>
    </row>
    <row r="809" spans="1:24" x14ac:dyDescent="0.2">
      <c r="A809" s="12">
        <v>9.3000000000000007</v>
      </c>
      <c r="B809" s="44" t="s">
        <v>9</v>
      </c>
      <c r="C809" s="43"/>
      <c r="D809" s="43"/>
      <c r="E809" s="43"/>
      <c r="F809" s="43"/>
      <c r="G809" s="42"/>
      <c r="H809" s="42"/>
      <c r="I809" s="42"/>
      <c r="J809" s="41"/>
      <c r="K809" s="40">
        <f>K665</f>
        <v>0</v>
      </c>
      <c r="L809" s="40">
        <f>L665</f>
        <v>0</v>
      </c>
      <c r="M809" s="40">
        <f>K809+L809</f>
        <v>0</v>
      </c>
      <c r="N809" s="40">
        <f>N665</f>
        <v>0</v>
      </c>
      <c r="Q809" s="22"/>
      <c r="R809" s="22"/>
      <c r="S809" s="22"/>
      <c r="T809" s="22"/>
      <c r="U809" s="22"/>
      <c r="X809" s="498"/>
    </row>
    <row r="810" spans="1:24" x14ac:dyDescent="0.2">
      <c r="A810" s="12">
        <v>9.4</v>
      </c>
      <c r="B810" s="44" t="s">
        <v>8</v>
      </c>
      <c r="C810" s="43"/>
      <c r="D810" s="43"/>
      <c r="E810" s="43"/>
      <c r="F810" s="43"/>
      <c r="G810" s="42"/>
      <c r="H810" s="42"/>
      <c r="I810" s="42"/>
      <c r="J810" s="41"/>
      <c r="K810" s="40">
        <f>K670</f>
        <v>0</v>
      </c>
      <c r="L810" s="40">
        <f>L670</f>
        <v>0</v>
      </c>
      <c r="M810" s="40">
        <f>K810+L810</f>
        <v>0</v>
      </c>
      <c r="N810" s="40">
        <f>N670</f>
        <v>0</v>
      </c>
      <c r="Q810" s="22"/>
      <c r="R810" s="22"/>
      <c r="S810" s="22"/>
      <c r="T810" s="22"/>
      <c r="U810" s="22"/>
      <c r="X810" s="498"/>
    </row>
    <row r="811" spans="1:24" x14ac:dyDescent="0.2">
      <c r="A811" s="12">
        <v>9.5</v>
      </c>
      <c r="B811" s="44" t="s">
        <v>7</v>
      </c>
      <c r="C811" s="43"/>
      <c r="D811" s="43"/>
      <c r="E811" s="43"/>
      <c r="F811" s="43"/>
      <c r="G811" s="42"/>
      <c r="H811" s="42"/>
      <c r="I811" s="42"/>
      <c r="J811" s="41"/>
      <c r="K811" s="40">
        <f>K676</f>
        <v>0</v>
      </c>
      <c r="L811" s="40">
        <f>L676</f>
        <v>0</v>
      </c>
      <c r="M811" s="40">
        <f>K811+L811</f>
        <v>0</v>
      </c>
      <c r="N811" s="40">
        <f>N676</f>
        <v>0</v>
      </c>
      <c r="Q811" s="22"/>
      <c r="R811" s="22"/>
      <c r="S811" s="22"/>
      <c r="T811" s="22"/>
      <c r="U811" s="22"/>
      <c r="X811" s="498"/>
    </row>
    <row r="812" spans="1:24" x14ac:dyDescent="0.2">
      <c r="B812" s="13"/>
      <c r="C812" s="18"/>
      <c r="D812" s="9"/>
      <c r="E812" s="9"/>
      <c r="H812" s="8"/>
      <c r="I812" s="8"/>
      <c r="J812" s="38"/>
      <c r="K812" s="37"/>
      <c r="L812" s="37"/>
      <c r="M812" s="37"/>
      <c r="N812" s="37"/>
      <c r="Q812" s="22"/>
      <c r="R812" s="22"/>
      <c r="S812" s="22"/>
      <c r="T812" s="22"/>
      <c r="U812" s="22"/>
      <c r="X812" s="498"/>
    </row>
    <row r="813" spans="1:24" x14ac:dyDescent="0.2">
      <c r="A813" s="51"/>
      <c r="B813" s="50" t="str">
        <f>I48</f>
        <v>TOTAL PARTIEL</v>
      </c>
      <c r="C813" s="49"/>
      <c r="D813" s="48"/>
      <c r="E813" s="48"/>
      <c r="F813" s="48"/>
      <c r="G813" s="47"/>
      <c r="H813" s="47"/>
      <c r="I813" s="47"/>
      <c r="J813" s="46"/>
      <c r="K813" s="45">
        <f>K805+K796+K786+K776+K744+K739+K732+K724+K714</f>
        <v>0</v>
      </c>
      <c r="L813" s="45">
        <f>L805+L796+L786+L776+L744+L739+L732+L724+L714</f>
        <v>0</v>
      </c>
      <c r="M813" s="45">
        <f>M805+M796+M786+M776+M744+M739+M732+M724+M714</f>
        <v>0</v>
      </c>
      <c r="N813" s="45">
        <f>N805+N796+N786+N776+N744+N739+N732+N724+N714</f>
        <v>0</v>
      </c>
      <c r="Q813" s="22"/>
      <c r="R813" s="22"/>
      <c r="S813" s="22"/>
      <c r="T813" s="22"/>
      <c r="U813" s="22"/>
      <c r="X813" s="498"/>
    </row>
    <row r="814" spans="1:24" x14ac:dyDescent="0.2">
      <c r="B814" s="13"/>
      <c r="C814" s="18"/>
      <c r="D814" s="9"/>
      <c r="E814" s="9"/>
      <c r="H814" s="8"/>
      <c r="I814" s="8"/>
      <c r="J814" s="38"/>
      <c r="K814" s="37"/>
      <c r="L814" s="37"/>
      <c r="M814" s="37"/>
      <c r="N814" s="37"/>
      <c r="Q814" s="22"/>
      <c r="R814" s="22"/>
      <c r="S814" s="22"/>
      <c r="T814" s="22"/>
      <c r="U814" s="22"/>
      <c r="X814" s="498"/>
    </row>
    <row r="815" spans="1:24" x14ac:dyDescent="0.2">
      <c r="B815" s="44" t="s">
        <v>6</v>
      </c>
      <c r="C815" s="43"/>
      <c r="D815" s="42">
        <f>E50</f>
        <v>7.5</v>
      </c>
      <c r="E815" s="43" t="s">
        <v>4</v>
      </c>
      <c r="F815" s="43"/>
      <c r="G815" s="42"/>
      <c r="H815" s="42"/>
      <c r="I815" s="42"/>
      <c r="J815" s="41"/>
      <c r="K815" s="40">
        <f>K50</f>
        <v>0</v>
      </c>
      <c r="L815" s="40">
        <f>L50</f>
        <v>0</v>
      </c>
      <c r="M815" s="40">
        <f>K815+L815</f>
        <v>0</v>
      </c>
      <c r="N815" s="40">
        <f>N50</f>
        <v>0</v>
      </c>
      <c r="Q815" s="22"/>
      <c r="R815" s="22"/>
      <c r="S815" s="22"/>
      <c r="T815" s="22"/>
      <c r="U815" s="22"/>
      <c r="X815" s="498"/>
    </row>
    <row r="816" spans="1:24" x14ac:dyDescent="0.2">
      <c r="B816" s="39"/>
      <c r="C816" s="9"/>
      <c r="D816" s="8"/>
      <c r="E816" s="9"/>
      <c r="H816" s="8"/>
      <c r="I816" s="8"/>
      <c r="J816" s="38"/>
      <c r="K816" s="37"/>
      <c r="L816" s="37"/>
      <c r="M816" s="37"/>
      <c r="N816" s="37"/>
      <c r="Q816" s="22"/>
      <c r="R816" s="22"/>
      <c r="S816" s="22"/>
      <c r="T816" s="22"/>
      <c r="U816" s="22"/>
      <c r="X816" s="498"/>
    </row>
    <row r="817" spans="1:24" x14ac:dyDescent="0.2">
      <c r="B817" s="44" t="s">
        <v>5</v>
      </c>
      <c r="C817" s="43"/>
      <c r="D817" s="42">
        <f>E52</f>
        <v>5</v>
      </c>
      <c r="E817" s="43" t="s">
        <v>4</v>
      </c>
      <c r="F817" s="43"/>
      <c r="G817" s="42"/>
      <c r="H817" s="42"/>
      <c r="I817" s="42"/>
      <c r="J817" s="41"/>
      <c r="K817" s="40">
        <f>K52</f>
        <v>0</v>
      </c>
      <c r="L817" s="40">
        <f>L52</f>
        <v>0</v>
      </c>
      <c r="M817" s="40">
        <f>K817+L817</f>
        <v>0</v>
      </c>
      <c r="N817" s="40">
        <f>N52</f>
        <v>0</v>
      </c>
      <c r="Q817" s="22"/>
      <c r="R817" s="22"/>
      <c r="S817" s="22"/>
      <c r="T817" s="22"/>
      <c r="U817" s="22"/>
      <c r="X817" s="498"/>
    </row>
    <row r="818" spans="1:24" ht="17" thickBot="1" x14ac:dyDescent="0.25">
      <c r="B818" s="39"/>
      <c r="C818" s="9"/>
      <c r="D818" s="8"/>
      <c r="E818" s="9"/>
      <c r="H818" s="8"/>
      <c r="I818" s="8"/>
      <c r="J818" s="38"/>
      <c r="K818" s="37"/>
      <c r="L818" s="37"/>
      <c r="M818" s="37"/>
      <c r="N818" s="37"/>
      <c r="Q818" s="22"/>
      <c r="R818" s="22"/>
      <c r="S818" s="22"/>
      <c r="T818" s="22"/>
      <c r="U818" s="22"/>
      <c r="X818" s="498"/>
    </row>
    <row r="819" spans="1:24" ht="17" thickBot="1" x14ac:dyDescent="0.25">
      <c r="A819" s="36"/>
      <c r="B819" s="34" t="s">
        <v>3</v>
      </c>
      <c r="C819" s="35"/>
      <c r="D819" s="34"/>
      <c r="E819" s="34"/>
      <c r="F819" s="34"/>
      <c r="G819" s="33"/>
      <c r="H819" s="33"/>
      <c r="I819" s="33"/>
      <c r="J819" s="32"/>
      <c r="K819" s="31">
        <f>K813+K815+K817</f>
        <v>0</v>
      </c>
      <c r="L819" s="31">
        <f>L813+L815+L817</f>
        <v>0</v>
      </c>
      <c r="M819" s="31">
        <f>M813+M815+M817</f>
        <v>0</v>
      </c>
      <c r="N819" s="30">
        <f>N813+N815+N817</f>
        <v>0</v>
      </c>
      <c r="Q819" s="22"/>
      <c r="R819" s="22"/>
      <c r="S819" s="22"/>
      <c r="T819" s="22"/>
      <c r="U819" s="22"/>
      <c r="X819" s="498"/>
    </row>
    <row r="820" spans="1:24" x14ac:dyDescent="0.2">
      <c r="C820" s="18"/>
      <c r="D820" s="9"/>
      <c r="E820" s="9"/>
      <c r="H820" s="26"/>
      <c r="I820" s="26"/>
      <c r="J820" s="25"/>
      <c r="K820" s="29"/>
      <c r="L820" s="29"/>
      <c r="M820" s="28"/>
      <c r="N820" s="19"/>
      <c r="Q820" s="22"/>
      <c r="R820" s="22"/>
      <c r="S820" s="22"/>
      <c r="T820" s="22"/>
      <c r="U820" s="22"/>
      <c r="X820" s="498"/>
    </row>
    <row r="821" spans="1:24" x14ac:dyDescent="0.2">
      <c r="C821" s="18"/>
      <c r="D821" s="9"/>
      <c r="E821" s="9"/>
      <c r="H821" s="26"/>
      <c r="I821" s="26"/>
      <c r="J821" s="25"/>
      <c r="K821" s="29"/>
      <c r="L821" s="29"/>
      <c r="M821" s="28"/>
      <c r="N821" s="19"/>
      <c r="Q821" s="22"/>
      <c r="R821" s="22"/>
      <c r="S821" s="22"/>
      <c r="T821" s="22"/>
      <c r="U821" s="22"/>
      <c r="X821" s="498"/>
    </row>
    <row r="822" spans="1:24" x14ac:dyDescent="0.2">
      <c r="B822" s="13"/>
      <c r="C822" s="18"/>
      <c r="D822" s="9"/>
      <c r="E822" s="9"/>
      <c r="H822" s="26"/>
      <c r="I822" s="26"/>
      <c r="J822" s="25"/>
      <c r="K822" s="15"/>
      <c r="L822" s="15"/>
      <c r="M822" s="24"/>
      <c r="N822" s="24"/>
      <c r="Q822" s="22"/>
      <c r="R822" s="22"/>
      <c r="S822" s="22"/>
      <c r="T822" s="22"/>
      <c r="U822" s="22"/>
      <c r="X822" s="498"/>
    </row>
    <row r="823" spans="1:24" x14ac:dyDescent="0.2">
      <c r="B823" s="13"/>
      <c r="C823" s="18"/>
      <c r="D823" s="9"/>
      <c r="E823" s="9"/>
      <c r="H823" s="26"/>
      <c r="I823" s="26"/>
      <c r="J823" s="25"/>
      <c r="K823" s="15"/>
      <c r="L823" s="15"/>
      <c r="M823" s="24"/>
      <c r="N823" s="24"/>
      <c r="Q823" s="22"/>
      <c r="R823" s="22"/>
      <c r="S823" s="22"/>
      <c r="T823" s="22"/>
      <c r="U823" s="22"/>
      <c r="X823" s="498"/>
    </row>
    <row r="824" spans="1:24" x14ac:dyDescent="0.2">
      <c r="B824" s="13" t="s">
        <v>2</v>
      </c>
      <c r="C824" s="18"/>
      <c r="D824" s="27"/>
      <c r="E824" s="9"/>
      <c r="H824" s="26" t="s">
        <v>1</v>
      </c>
      <c r="I824" s="26"/>
      <c r="J824" s="25"/>
      <c r="K824" s="15"/>
      <c r="L824" s="15"/>
      <c r="M824" s="24"/>
      <c r="N824" s="24"/>
      <c r="Q824" s="22"/>
      <c r="R824" s="22"/>
      <c r="S824" s="22"/>
      <c r="T824" s="22"/>
      <c r="U824" s="22"/>
      <c r="X824" s="498"/>
    </row>
    <row r="825" spans="1:24" x14ac:dyDescent="0.2">
      <c r="B825" s="13"/>
      <c r="C825" s="18"/>
      <c r="D825" s="23"/>
      <c r="E825" s="18"/>
      <c r="H825" s="17"/>
      <c r="I825" s="17"/>
      <c r="J825" s="16"/>
      <c r="K825" s="15"/>
      <c r="L825" s="15"/>
      <c r="M825" s="15"/>
      <c r="N825" s="15"/>
      <c r="Q825" s="22"/>
      <c r="R825" s="22"/>
      <c r="S825" s="22"/>
      <c r="T825" s="22"/>
      <c r="U825" s="22"/>
      <c r="X825" s="498"/>
    </row>
    <row r="826" spans="1:24" x14ac:dyDescent="0.2">
      <c r="A826" s="12" t="s">
        <v>0</v>
      </c>
      <c r="B826" s="21"/>
      <c r="H826" s="17"/>
      <c r="I826" s="17"/>
      <c r="J826" s="16"/>
      <c r="K826" s="15"/>
      <c r="L826" s="15"/>
      <c r="M826" s="14"/>
      <c r="N826" s="14"/>
      <c r="X826" s="498"/>
    </row>
    <row r="827" spans="1:24" x14ac:dyDescent="0.2">
      <c r="B827" s="13"/>
      <c r="H827" s="17"/>
      <c r="I827" s="17"/>
      <c r="J827" s="16"/>
      <c r="K827" s="15"/>
      <c r="L827" s="15"/>
      <c r="M827" s="14"/>
      <c r="N827" s="14"/>
    </row>
    <row r="828" spans="1:24" x14ac:dyDescent="0.2">
      <c r="B828" s="13"/>
      <c r="H828" s="17"/>
      <c r="I828" s="17"/>
      <c r="J828" s="16"/>
      <c r="K828" s="15"/>
      <c r="L828" s="15"/>
      <c r="M828" s="14"/>
      <c r="N828" s="14"/>
    </row>
    <row r="829" spans="1:24" x14ac:dyDescent="0.2">
      <c r="B829" s="13"/>
      <c r="H829" s="17"/>
      <c r="I829" s="17"/>
      <c r="J829" s="16"/>
      <c r="K829" s="15"/>
      <c r="L829" s="15"/>
      <c r="M829" s="14"/>
      <c r="N829" s="14"/>
    </row>
    <row r="830" spans="1:24" x14ac:dyDescent="0.2">
      <c r="B830" s="13"/>
      <c r="H830" s="17"/>
      <c r="I830" s="17"/>
      <c r="J830" s="16"/>
      <c r="K830" s="15"/>
      <c r="L830" s="15"/>
      <c r="M830" s="14"/>
      <c r="N830" s="14"/>
    </row>
    <row r="831" spans="1:24" x14ac:dyDescent="0.2">
      <c r="B831" s="13"/>
      <c r="H831" s="17"/>
      <c r="I831" s="17"/>
      <c r="J831" s="16"/>
      <c r="K831" s="15"/>
      <c r="L831" s="15"/>
      <c r="M831" s="14"/>
      <c r="N831" s="14"/>
    </row>
    <row r="832" spans="1:24" x14ac:dyDescent="0.2">
      <c r="B832" s="13"/>
      <c r="C832" s="18"/>
      <c r="H832" s="17"/>
      <c r="I832" s="17"/>
      <c r="J832" s="16"/>
      <c r="K832" s="15"/>
      <c r="L832" s="15"/>
      <c r="M832" s="14"/>
      <c r="N832" s="14"/>
    </row>
    <row r="833" spans="2:14" x14ac:dyDescent="0.2">
      <c r="B833" s="13"/>
      <c r="C833" s="18"/>
      <c r="H833" s="17"/>
      <c r="I833" s="17"/>
      <c r="J833" s="16"/>
      <c r="K833" s="15"/>
      <c r="L833" s="15"/>
      <c r="M833" s="14"/>
      <c r="N833" s="14"/>
    </row>
    <row r="834" spans="2:14" x14ac:dyDescent="0.2">
      <c r="B834" s="13"/>
      <c r="C834" s="18"/>
      <c r="H834" s="20"/>
      <c r="I834" s="19"/>
      <c r="J834" s="16"/>
      <c r="K834" s="15"/>
      <c r="L834" s="15"/>
      <c r="M834" s="14"/>
      <c r="N834" s="14"/>
    </row>
    <row r="835" spans="2:14" x14ac:dyDescent="0.2">
      <c r="B835" s="13"/>
      <c r="C835" s="18"/>
      <c r="H835" s="17"/>
      <c r="I835" s="17"/>
      <c r="J835" s="16"/>
      <c r="K835" s="15"/>
      <c r="L835" s="15"/>
      <c r="M835" s="14"/>
      <c r="N835" s="14"/>
    </row>
    <row r="836" spans="2:14" x14ac:dyDescent="0.2">
      <c r="B836" s="13"/>
      <c r="C836" s="18"/>
      <c r="H836" s="17"/>
      <c r="I836" s="17"/>
      <c r="J836" s="16"/>
      <c r="K836" s="15"/>
      <c r="L836" s="15"/>
      <c r="M836" s="14"/>
      <c r="N836" s="14"/>
    </row>
    <row r="837" spans="2:14" x14ac:dyDescent="0.2">
      <c r="B837" s="13"/>
      <c r="C837" s="18"/>
      <c r="H837" s="17"/>
      <c r="I837" s="19"/>
      <c r="J837" s="16"/>
      <c r="K837" s="15"/>
      <c r="L837" s="15"/>
      <c r="M837" s="14"/>
      <c r="N837" s="14"/>
    </row>
    <row r="838" spans="2:14" x14ac:dyDescent="0.2">
      <c r="B838" s="13"/>
      <c r="C838" s="18"/>
      <c r="H838" s="17"/>
      <c r="I838" s="17"/>
      <c r="J838" s="16"/>
      <c r="K838" s="15"/>
      <c r="L838" s="15"/>
      <c r="M838" s="14"/>
      <c r="N838" s="14"/>
    </row>
    <row r="839" spans="2:14" x14ac:dyDescent="0.2">
      <c r="B839" s="13"/>
      <c r="C839" s="18"/>
      <c r="H839" s="17"/>
      <c r="I839" s="17"/>
      <c r="J839" s="16"/>
      <c r="K839" s="15"/>
      <c r="L839" s="15"/>
      <c r="M839" s="14"/>
      <c r="N839" s="14"/>
    </row>
    <row r="840" spans="2:14" x14ac:dyDescent="0.2">
      <c r="B840" s="13"/>
      <c r="C840" s="18"/>
      <c r="H840" s="17"/>
      <c r="I840" s="17"/>
      <c r="J840" s="16"/>
      <c r="K840" s="15"/>
      <c r="L840" s="15"/>
      <c r="M840" s="14"/>
      <c r="N840" s="14"/>
    </row>
    <row r="841" spans="2:14" x14ac:dyDescent="0.2">
      <c r="B841" s="13"/>
      <c r="C841" s="18"/>
      <c r="H841" s="17"/>
      <c r="I841" s="17"/>
      <c r="J841" s="16"/>
      <c r="K841" s="15"/>
      <c r="L841" s="15"/>
      <c r="M841" s="14"/>
      <c r="N841" s="14"/>
    </row>
    <row r="842" spans="2:14" x14ac:dyDescent="0.2">
      <c r="B842" s="13"/>
      <c r="C842" s="18"/>
      <c r="H842" s="17"/>
      <c r="I842" s="17"/>
      <c r="J842" s="16"/>
      <c r="K842" s="15"/>
      <c r="L842" s="15"/>
      <c r="M842" s="14"/>
      <c r="N842" s="14"/>
    </row>
    <row r="843" spans="2:14" x14ac:dyDescent="0.2">
      <c r="B843" s="13"/>
      <c r="C843" s="18"/>
      <c r="I843" s="17"/>
      <c r="J843" s="16"/>
      <c r="K843" s="15"/>
      <c r="L843" s="15"/>
      <c r="M843" s="14"/>
      <c r="N843" s="14"/>
    </row>
    <row r="844" spans="2:14" x14ac:dyDescent="0.2">
      <c r="B844" s="13"/>
      <c r="C844" s="18"/>
      <c r="H844" s="17"/>
      <c r="I844" s="17"/>
      <c r="J844" s="16"/>
      <c r="K844" s="15"/>
      <c r="L844" s="15"/>
      <c r="M844" s="14"/>
      <c r="N844" s="14"/>
    </row>
    <row r="845" spans="2:14" x14ac:dyDescent="0.2">
      <c r="B845" s="13"/>
      <c r="C845" s="18"/>
      <c r="H845" s="17"/>
      <c r="I845" s="17"/>
      <c r="J845" s="16"/>
      <c r="K845" s="15"/>
      <c r="L845" s="15"/>
      <c r="M845" s="14"/>
      <c r="N845" s="14"/>
    </row>
    <row r="846" spans="2:14" x14ac:dyDescent="0.2">
      <c r="B846" s="13"/>
      <c r="C846" s="18"/>
      <c r="H846" s="17"/>
      <c r="I846" s="17"/>
      <c r="J846" s="16"/>
      <c r="K846" s="15"/>
      <c r="L846" s="15"/>
      <c r="M846" s="14"/>
      <c r="N846" s="14"/>
    </row>
    <row r="847" spans="2:14" x14ac:dyDescent="0.2">
      <c r="B847" s="13"/>
      <c r="C847" s="18"/>
      <c r="H847" s="17"/>
      <c r="I847" s="17"/>
      <c r="J847" s="16"/>
      <c r="K847" s="15"/>
      <c r="L847" s="15"/>
      <c r="M847" s="14"/>
      <c r="N847" s="14"/>
    </row>
    <row r="848" spans="2:14" x14ac:dyDescent="0.2">
      <c r="B848" s="13"/>
      <c r="C848" s="18"/>
      <c r="H848" s="17"/>
      <c r="I848" s="17"/>
      <c r="J848" s="16"/>
      <c r="K848" s="15"/>
      <c r="L848" s="15"/>
      <c r="M848" s="14"/>
      <c r="N848" s="14"/>
    </row>
    <row r="849" spans="2:14" x14ac:dyDescent="0.2">
      <c r="B849" s="13"/>
      <c r="C849" s="18"/>
      <c r="H849" s="17"/>
      <c r="I849" s="17"/>
      <c r="J849" s="16"/>
      <c r="K849" s="15"/>
      <c r="L849" s="15"/>
      <c r="M849" s="14"/>
      <c r="N849" s="14"/>
    </row>
    <row r="850" spans="2:14" x14ac:dyDescent="0.2">
      <c r="B850" s="13"/>
      <c r="C850" s="18"/>
      <c r="H850" s="17"/>
      <c r="I850" s="17"/>
      <c r="J850" s="16"/>
      <c r="K850" s="15"/>
      <c r="L850" s="15"/>
      <c r="M850" s="14"/>
      <c r="N850" s="14"/>
    </row>
    <row r="851" spans="2:14" x14ac:dyDescent="0.2">
      <c r="B851" s="13"/>
      <c r="C851" s="18"/>
      <c r="H851" s="17"/>
      <c r="I851" s="17"/>
      <c r="J851" s="16"/>
      <c r="K851" s="15"/>
      <c r="L851" s="15"/>
      <c r="M851" s="14"/>
      <c r="N851" s="14"/>
    </row>
    <row r="852" spans="2:14" x14ac:dyDescent="0.2">
      <c r="B852" s="13"/>
      <c r="H852" s="17"/>
      <c r="I852" s="17"/>
      <c r="J852" s="16"/>
      <c r="K852" s="15"/>
      <c r="L852" s="15"/>
      <c r="M852" s="14"/>
      <c r="N852" s="14"/>
    </row>
    <row r="853" spans="2:14" x14ac:dyDescent="0.2">
      <c r="B853" s="13"/>
      <c r="H853" s="17"/>
      <c r="I853" s="17"/>
      <c r="J853" s="16"/>
      <c r="K853" s="15"/>
      <c r="L853" s="15"/>
      <c r="M853" s="14"/>
      <c r="N853" s="14"/>
    </row>
    <row r="854" spans="2:14" x14ac:dyDescent="0.2">
      <c r="B854" s="13"/>
      <c r="H854" s="17"/>
      <c r="I854" s="17"/>
      <c r="J854" s="16"/>
      <c r="K854" s="15"/>
      <c r="L854" s="15"/>
      <c r="M854" s="14"/>
      <c r="N854" s="14"/>
    </row>
    <row r="855" spans="2:14" x14ac:dyDescent="0.2">
      <c r="B855" s="13"/>
      <c r="H855" s="17"/>
      <c r="I855" s="17"/>
      <c r="J855" s="16"/>
      <c r="K855" s="15"/>
      <c r="L855" s="15"/>
      <c r="M855" s="14"/>
      <c r="N855" s="14"/>
    </row>
    <row r="856" spans="2:14" x14ac:dyDescent="0.2">
      <c r="B856" s="13"/>
      <c r="H856" s="17"/>
      <c r="I856" s="17"/>
      <c r="J856" s="16"/>
      <c r="K856" s="15"/>
      <c r="L856" s="15"/>
      <c r="M856" s="14"/>
      <c r="N856" s="14"/>
    </row>
    <row r="857" spans="2:14" x14ac:dyDescent="0.2">
      <c r="B857" s="13"/>
      <c r="H857" s="17"/>
      <c r="I857" s="17"/>
      <c r="J857" s="16"/>
      <c r="K857" s="15"/>
      <c r="L857" s="15"/>
      <c r="M857" s="14"/>
      <c r="N857" s="14"/>
    </row>
    <row r="858" spans="2:14" x14ac:dyDescent="0.2">
      <c r="B858" s="13"/>
      <c r="H858" s="17"/>
      <c r="I858" s="17"/>
      <c r="J858" s="16"/>
      <c r="K858" s="15"/>
      <c r="L858" s="15"/>
      <c r="M858" s="14"/>
      <c r="N858" s="14"/>
    </row>
    <row r="859" spans="2:14" x14ac:dyDescent="0.2">
      <c r="B859" s="13"/>
      <c r="H859" s="17"/>
      <c r="I859" s="17"/>
      <c r="J859" s="16"/>
      <c r="K859" s="15"/>
      <c r="L859" s="15"/>
      <c r="M859" s="14"/>
      <c r="N859" s="14"/>
    </row>
    <row r="860" spans="2:14" x14ac:dyDescent="0.2">
      <c r="B860" s="13"/>
      <c r="H860" s="17"/>
      <c r="I860" s="17"/>
      <c r="J860" s="16"/>
      <c r="K860" s="15"/>
      <c r="L860" s="15"/>
      <c r="M860" s="14"/>
      <c r="N860" s="14"/>
    </row>
    <row r="861" spans="2:14" x14ac:dyDescent="0.2">
      <c r="B861" s="13"/>
      <c r="H861" s="17"/>
      <c r="I861" s="17"/>
      <c r="J861" s="16"/>
      <c r="K861" s="15"/>
      <c r="L861" s="15"/>
      <c r="M861" s="14"/>
      <c r="N861" s="14"/>
    </row>
    <row r="862" spans="2:14" x14ac:dyDescent="0.2">
      <c r="B862" s="13"/>
      <c r="H862" s="17"/>
      <c r="I862" s="17"/>
      <c r="J862" s="16"/>
      <c r="K862" s="15"/>
      <c r="L862" s="15"/>
      <c r="M862" s="14"/>
      <c r="N862" s="14"/>
    </row>
    <row r="863" spans="2:14" x14ac:dyDescent="0.2">
      <c r="B863" s="13"/>
      <c r="H863" s="17"/>
      <c r="I863" s="17"/>
      <c r="J863" s="16"/>
      <c r="K863" s="15"/>
      <c r="L863" s="15"/>
      <c r="M863" s="14"/>
      <c r="N863" s="14"/>
    </row>
    <row r="864" spans="2:14" x14ac:dyDescent="0.2">
      <c r="B864" s="13"/>
      <c r="H864" s="17"/>
      <c r="I864" s="17"/>
      <c r="J864" s="16"/>
      <c r="K864" s="15"/>
      <c r="L864" s="15"/>
      <c r="M864" s="14"/>
      <c r="N864" s="14"/>
    </row>
    <row r="865" spans="2:14" x14ac:dyDescent="0.2">
      <c r="B865" s="13"/>
      <c r="H865" s="17"/>
      <c r="I865" s="17"/>
      <c r="J865" s="16"/>
      <c r="K865" s="15"/>
      <c r="L865" s="15"/>
      <c r="M865" s="14"/>
      <c r="N865" s="14"/>
    </row>
    <row r="866" spans="2:14" x14ac:dyDescent="0.2">
      <c r="B866" s="13"/>
      <c r="H866" s="17"/>
      <c r="I866" s="17"/>
      <c r="J866" s="16"/>
      <c r="K866" s="15"/>
      <c r="L866" s="15"/>
      <c r="M866" s="14"/>
      <c r="N866" s="14"/>
    </row>
    <row r="867" spans="2:14" x14ac:dyDescent="0.2">
      <c r="B867" s="13"/>
      <c r="H867" s="17"/>
      <c r="I867" s="17"/>
      <c r="J867" s="16"/>
      <c r="K867" s="15"/>
      <c r="L867" s="15"/>
      <c r="M867" s="14"/>
      <c r="N867" s="14"/>
    </row>
    <row r="868" spans="2:14" x14ac:dyDescent="0.2">
      <c r="B868" s="13"/>
      <c r="H868" s="17"/>
      <c r="I868" s="17"/>
      <c r="J868" s="16"/>
      <c r="K868" s="15"/>
      <c r="L868" s="15"/>
      <c r="M868" s="14"/>
      <c r="N868" s="14"/>
    </row>
    <row r="869" spans="2:14" x14ac:dyDescent="0.2">
      <c r="B869" s="13"/>
      <c r="H869" s="17"/>
      <c r="I869" s="17"/>
      <c r="J869" s="16"/>
      <c r="K869" s="15"/>
      <c r="L869" s="15"/>
      <c r="M869" s="14"/>
      <c r="N869" s="14"/>
    </row>
    <row r="870" spans="2:14" x14ac:dyDescent="0.2">
      <c r="B870" s="13"/>
      <c r="H870" s="17"/>
      <c r="I870" s="17"/>
      <c r="J870" s="16"/>
      <c r="K870" s="15"/>
      <c r="L870" s="15"/>
      <c r="M870" s="14"/>
      <c r="N870" s="14"/>
    </row>
    <row r="871" spans="2:14" x14ac:dyDescent="0.2">
      <c r="B871" s="13"/>
      <c r="H871" s="17"/>
      <c r="I871" s="17"/>
      <c r="J871" s="16"/>
      <c r="K871" s="15"/>
      <c r="L871" s="15"/>
      <c r="M871" s="14"/>
      <c r="N871" s="14"/>
    </row>
    <row r="872" spans="2:14" x14ac:dyDescent="0.2">
      <c r="B872" s="13"/>
      <c r="H872" s="17"/>
      <c r="I872" s="17"/>
      <c r="J872" s="16"/>
      <c r="K872" s="15"/>
      <c r="L872" s="15"/>
      <c r="M872" s="14"/>
      <c r="N872" s="14"/>
    </row>
    <row r="873" spans="2:14" x14ac:dyDescent="0.2">
      <c r="B873" s="13"/>
      <c r="H873" s="17"/>
      <c r="I873" s="17"/>
      <c r="J873" s="16"/>
      <c r="K873" s="15"/>
      <c r="L873" s="15"/>
      <c r="M873" s="14"/>
      <c r="N873" s="14"/>
    </row>
    <row r="874" spans="2:14" x14ac:dyDescent="0.2">
      <c r="B874" s="13"/>
      <c r="H874" s="17"/>
      <c r="I874" s="17"/>
      <c r="J874" s="16"/>
      <c r="K874" s="15"/>
      <c r="L874" s="15"/>
      <c r="M874" s="14"/>
      <c r="N874" s="14"/>
    </row>
    <row r="875" spans="2:14" x14ac:dyDescent="0.2">
      <c r="B875" s="13"/>
      <c r="H875" s="17"/>
      <c r="I875" s="17"/>
      <c r="J875" s="16"/>
      <c r="K875" s="15"/>
      <c r="L875" s="15"/>
      <c r="M875" s="14"/>
      <c r="N875" s="14"/>
    </row>
    <row r="876" spans="2:14" x14ac:dyDescent="0.2">
      <c r="B876" s="13"/>
      <c r="H876" s="17"/>
      <c r="I876" s="17"/>
      <c r="J876" s="16"/>
      <c r="K876" s="15"/>
      <c r="L876" s="15"/>
      <c r="M876" s="14"/>
      <c r="N876" s="14"/>
    </row>
    <row r="877" spans="2:14" x14ac:dyDescent="0.2">
      <c r="B877" s="13"/>
      <c r="H877" s="17"/>
      <c r="I877" s="17"/>
      <c r="J877" s="16"/>
      <c r="K877" s="15"/>
      <c r="L877" s="15"/>
      <c r="M877" s="14"/>
      <c r="N877" s="14"/>
    </row>
    <row r="878" spans="2:14" x14ac:dyDescent="0.2">
      <c r="B878" s="13"/>
      <c r="H878" s="17"/>
      <c r="I878" s="17"/>
      <c r="J878" s="16"/>
      <c r="K878" s="15"/>
      <c r="L878" s="15"/>
      <c r="M878" s="14"/>
      <c r="N878" s="14"/>
    </row>
    <row r="879" spans="2:14" x14ac:dyDescent="0.2">
      <c r="B879" s="13"/>
      <c r="H879" s="17"/>
      <c r="I879" s="17"/>
      <c r="J879" s="16"/>
      <c r="K879" s="15"/>
      <c r="L879" s="15"/>
      <c r="M879" s="14"/>
      <c r="N879" s="14"/>
    </row>
    <row r="880" spans="2:14" x14ac:dyDescent="0.2">
      <c r="B880" s="13"/>
      <c r="H880" s="17"/>
      <c r="I880" s="17"/>
      <c r="J880" s="16"/>
      <c r="K880" s="15"/>
      <c r="L880" s="15"/>
      <c r="M880" s="14"/>
      <c r="N880" s="14"/>
    </row>
    <row r="881" spans="2:14" x14ac:dyDescent="0.2">
      <c r="B881" s="13"/>
      <c r="H881" s="17"/>
      <c r="I881" s="17"/>
      <c r="J881" s="16"/>
      <c r="K881" s="15"/>
      <c r="L881" s="15"/>
      <c r="M881" s="14"/>
      <c r="N881" s="14"/>
    </row>
    <row r="882" spans="2:14" x14ac:dyDescent="0.2">
      <c r="B882" s="13"/>
      <c r="H882" s="17"/>
      <c r="I882" s="17"/>
      <c r="J882" s="16"/>
      <c r="K882" s="15"/>
      <c r="L882" s="15"/>
      <c r="M882" s="14"/>
      <c r="N882" s="14"/>
    </row>
    <row r="883" spans="2:14" x14ac:dyDescent="0.2">
      <c r="B883" s="13"/>
      <c r="H883" s="17"/>
      <c r="I883" s="17"/>
      <c r="J883" s="16"/>
      <c r="K883" s="15"/>
      <c r="L883" s="15"/>
      <c r="M883" s="14"/>
      <c r="N883" s="14"/>
    </row>
    <row r="884" spans="2:14" x14ac:dyDescent="0.2">
      <c r="B884" s="13"/>
      <c r="H884" s="17"/>
      <c r="I884" s="17"/>
      <c r="J884" s="16"/>
      <c r="K884" s="15"/>
      <c r="L884" s="15"/>
      <c r="M884" s="14"/>
      <c r="N884" s="14"/>
    </row>
    <row r="885" spans="2:14" x14ac:dyDescent="0.2">
      <c r="B885" s="13"/>
      <c r="H885" s="17"/>
      <c r="I885" s="17"/>
      <c r="J885" s="16"/>
      <c r="K885" s="15"/>
      <c r="L885" s="15"/>
      <c r="M885" s="14"/>
      <c r="N885" s="14"/>
    </row>
    <row r="886" spans="2:14" x14ac:dyDescent="0.2">
      <c r="B886" s="13"/>
      <c r="H886" s="17"/>
      <c r="I886" s="17"/>
      <c r="J886" s="16"/>
      <c r="K886" s="15"/>
      <c r="L886" s="15"/>
      <c r="M886" s="14"/>
      <c r="N886" s="14"/>
    </row>
    <row r="887" spans="2:14" x14ac:dyDescent="0.2">
      <c r="B887" s="13"/>
      <c r="H887" s="17"/>
      <c r="I887" s="17"/>
      <c r="J887" s="16"/>
      <c r="K887" s="15"/>
      <c r="L887" s="15"/>
      <c r="M887" s="14"/>
      <c r="N887" s="14"/>
    </row>
    <row r="888" spans="2:14" x14ac:dyDescent="0.2">
      <c r="B888" s="13"/>
      <c r="H888" s="17"/>
      <c r="I888" s="17"/>
      <c r="J888" s="16"/>
      <c r="K888" s="15"/>
      <c r="L888" s="15"/>
      <c r="M888" s="14"/>
      <c r="N888" s="14"/>
    </row>
    <row r="889" spans="2:14" x14ac:dyDescent="0.2">
      <c r="B889" s="13"/>
      <c r="H889" s="17"/>
      <c r="I889" s="17"/>
      <c r="J889" s="16"/>
      <c r="K889" s="15"/>
      <c r="L889" s="15"/>
      <c r="M889" s="14"/>
      <c r="N889" s="14"/>
    </row>
    <row r="890" spans="2:14" x14ac:dyDescent="0.2">
      <c r="B890" s="13"/>
      <c r="H890" s="17"/>
      <c r="I890" s="17"/>
      <c r="J890" s="16"/>
      <c r="K890" s="15"/>
      <c r="L890" s="15"/>
      <c r="M890" s="14"/>
      <c r="N890" s="14"/>
    </row>
    <row r="891" spans="2:14" x14ac:dyDescent="0.2">
      <c r="B891" s="13"/>
      <c r="H891" s="17"/>
      <c r="I891" s="17"/>
      <c r="J891" s="16"/>
      <c r="K891" s="15"/>
      <c r="L891" s="15"/>
      <c r="M891" s="14"/>
      <c r="N891" s="14"/>
    </row>
    <row r="892" spans="2:14" x14ac:dyDescent="0.2">
      <c r="B892" s="13"/>
      <c r="H892" s="17"/>
      <c r="I892" s="17"/>
      <c r="J892" s="16"/>
      <c r="K892" s="15"/>
      <c r="L892" s="15"/>
      <c r="M892" s="14"/>
      <c r="N892" s="14"/>
    </row>
    <row r="893" spans="2:14" x14ac:dyDescent="0.2">
      <c r="B893" s="13"/>
      <c r="H893" s="17"/>
      <c r="I893" s="17"/>
      <c r="J893" s="16"/>
      <c r="K893" s="15"/>
      <c r="L893" s="15"/>
      <c r="M893" s="14"/>
      <c r="N893" s="14"/>
    </row>
    <row r="894" spans="2:14" x14ac:dyDescent="0.2">
      <c r="B894" s="13"/>
      <c r="H894" s="17"/>
      <c r="I894" s="17"/>
      <c r="J894" s="16"/>
      <c r="K894" s="15"/>
      <c r="L894" s="15"/>
      <c r="M894" s="14"/>
      <c r="N894" s="14"/>
    </row>
    <row r="895" spans="2:14" x14ac:dyDescent="0.2">
      <c r="B895" s="13"/>
      <c r="H895" s="17"/>
      <c r="I895" s="17"/>
      <c r="J895" s="16"/>
      <c r="K895" s="15"/>
      <c r="L895" s="15"/>
      <c r="M895" s="14"/>
      <c r="N895" s="14"/>
    </row>
    <row r="896" spans="2:14" x14ac:dyDescent="0.2">
      <c r="B896" s="13"/>
      <c r="H896" s="17"/>
      <c r="I896" s="17"/>
      <c r="J896" s="16"/>
      <c r="K896" s="15"/>
      <c r="L896" s="15"/>
      <c r="M896" s="14"/>
      <c r="N896" s="14"/>
    </row>
    <row r="897" spans="2:14" x14ac:dyDescent="0.2">
      <c r="B897" s="13"/>
      <c r="H897" s="17"/>
      <c r="I897" s="17"/>
      <c r="J897" s="16"/>
      <c r="K897" s="15"/>
      <c r="L897" s="15"/>
      <c r="M897" s="14"/>
      <c r="N897" s="14"/>
    </row>
    <row r="898" spans="2:14" x14ac:dyDescent="0.2">
      <c r="B898" s="13"/>
      <c r="H898" s="17"/>
      <c r="I898" s="17"/>
      <c r="J898" s="16"/>
      <c r="K898" s="15"/>
      <c r="L898" s="15"/>
      <c r="M898" s="14"/>
      <c r="N898" s="14"/>
    </row>
    <row r="899" spans="2:14" x14ac:dyDescent="0.2">
      <c r="B899" s="13"/>
      <c r="H899" s="17"/>
      <c r="I899" s="17"/>
      <c r="J899" s="16"/>
      <c r="K899" s="15"/>
      <c r="L899" s="15"/>
      <c r="M899" s="14"/>
      <c r="N899" s="14"/>
    </row>
    <row r="900" spans="2:14" x14ac:dyDescent="0.2">
      <c r="B900" s="13"/>
      <c r="H900" s="17"/>
      <c r="I900" s="17"/>
      <c r="J900" s="16"/>
      <c r="K900" s="15"/>
      <c r="L900" s="15"/>
      <c r="M900" s="14"/>
      <c r="N900" s="14"/>
    </row>
    <row r="901" spans="2:14" x14ac:dyDescent="0.2">
      <c r="B901" s="13"/>
      <c r="H901" s="17"/>
      <c r="I901" s="17"/>
      <c r="J901" s="16"/>
      <c r="K901" s="15"/>
      <c r="L901" s="15"/>
      <c r="M901" s="14"/>
      <c r="N901" s="14"/>
    </row>
    <row r="902" spans="2:14" x14ac:dyDescent="0.2">
      <c r="B902" s="13"/>
      <c r="H902" s="17"/>
      <c r="I902" s="17"/>
      <c r="J902" s="16"/>
      <c r="K902" s="15"/>
      <c r="L902" s="15"/>
      <c r="M902" s="14"/>
      <c r="N902" s="14"/>
    </row>
    <row r="903" spans="2:14" x14ac:dyDescent="0.2">
      <c r="B903" s="13"/>
      <c r="H903" s="17"/>
      <c r="I903" s="17"/>
      <c r="J903" s="16"/>
      <c r="K903" s="15"/>
      <c r="L903" s="15"/>
      <c r="M903" s="14"/>
      <c r="N903" s="14"/>
    </row>
    <row r="904" spans="2:14" x14ac:dyDescent="0.2">
      <c r="B904" s="13"/>
      <c r="H904" s="17"/>
      <c r="I904" s="17"/>
      <c r="J904" s="16"/>
      <c r="K904" s="15"/>
      <c r="L904" s="15"/>
      <c r="M904" s="14"/>
      <c r="N904" s="14"/>
    </row>
    <row r="905" spans="2:14" x14ac:dyDescent="0.2">
      <c r="B905" s="13"/>
      <c r="H905" s="17"/>
      <c r="I905" s="17"/>
      <c r="J905" s="16"/>
      <c r="K905" s="15"/>
      <c r="L905" s="15"/>
      <c r="M905" s="14"/>
      <c r="N905" s="14"/>
    </row>
    <row r="906" spans="2:14" x14ac:dyDescent="0.2">
      <c r="B906" s="13"/>
      <c r="H906" s="17"/>
      <c r="I906" s="17"/>
      <c r="J906" s="16"/>
      <c r="K906" s="15"/>
      <c r="L906" s="15"/>
      <c r="M906" s="14"/>
      <c r="N906" s="14"/>
    </row>
    <row r="907" spans="2:14" x14ac:dyDescent="0.2">
      <c r="B907" s="13"/>
      <c r="H907" s="17"/>
      <c r="I907" s="17"/>
      <c r="J907" s="16"/>
      <c r="K907" s="15"/>
      <c r="L907" s="15"/>
      <c r="M907" s="14"/>
      <c r="N907" s="14"/>
    </row>
    <row r="908" spans="2:14" x14ac:dyDescent="0.2">
      <c r="B908" s="13"/>
      <c r="H908" s="17"/>
      <c r="I908" s="17"/>
      <c r="J908" s="16"/>
      <c r="K908" s="15"/>
      <c r="L908" s="15"/>
      <c r="M908" s="14"/>
      <c r="N908" s="14"/>
    </row>
    <row r="909" spans="2:14" x14ac:dyDescent="0.2">
      <c r="B909" s="13"/>
      <c r="H909" s="17"/>
      <c r="I909" s="17"/>
      <c r="J909" s="16"/>
      <c r="K909" s="15"/>
      <c r="L909" s="15"/>
      <c r="M909" s="14"/>
      <c r="N909" s="14"/>
    </row>
    <row r="910" spans="2:14" x14ac:dyDescent="0.2">
      <c r="B910" s="13"/>
      <c r="H910" s="17"/>
      <c r="I910" s="17"/>
      <c r="J910" s="16"/>
      <c r="K910" s="15"/>
      <c r="L910" s="15"/>
      <c r="M910" s="14"/>
      <c r="N910" s="14"/>
    </row>
    <row r="911" spans="2:14" x14ac:dyDescent="0.2">
      <c r="B911" s="13"/>
      <c r="H911" s="17"/>
      <c r="I911" s="17"/>
      <c r="J911" s="16"/>
      <c r="K911" s="15"/>
      <c r="L911" s="15"/>
      <c r="M911" s="14"/>
      <c r="N911" s="14"/>
    </row>
    <row r="912" spans="2:14" x14ac:dyDescent="0.2">
      <c r="B912" s="13"/>
      <c r="H912" s="17"/>
      <c r="I912" s="17"/>
      <c r="J912" s="16"/>
      <c r="K912" s="15"/>
      <c r="L912" s="15"/>
      <c r="M912" s="14"/>
      <c r="N912" s="14"/>
    </row>
    <row r="913" spans="2:14" x14ac:dyDescent="0.2">
      <c r="B913" s="13"/>
      <c r="H913" s="17"/>
      <c r="I913" s="17"/>
      <c r="J913" s="16"/>
      <c r="K913" s="15"/>
      <c r="L913" s="15"/>
      <c r="M913" s="14"/>
      <c r="N913" s="14"/>
    </row>
    <row r="914" spans="2:14" x14ac:dyDescent="0.2">
      <c r="B914" s="13"/>
      <c r="H914" s="17"/>
      <c r="I914" s="17"/>
      <c r="J914" s="16"/>
      <c r="K914" s="15"/>
      <c r="L914" s="15"/>
      <c r="M914" s="14"/>
      <c r="N914" s="14"/>
    </row>
    <row r="915" spans="2:14" x14ac:dyDescent="0.2">
      <c r="B915" s="13"/>
      <c r="H915" s="17"/>
      <c r="I915" s="17"/>
      <c r="J915" s="16"/>
      <c r="K915" s="15"/>
      <c r="L915" s="15"/>
      <c r="M915" s="14"/>
      <c r="N915" s="14"/>
    </row>
    <row r="916" spans="2:14" x14ac:dyDescent="0.2">
      <c r="B916" s="13"/>
      <c r="H916" s="17"/>
      <c r="I916" s="17"/>
      <c r="J916" s="16"/>
      <c r="K916" s="15"/>
      <c r="L916" s="15"/>
      <c r="M916" s="14"/>
      <c r="N916" s="14"/>
    </row>
    <row r="917" spans="2:14" x14ac:dyDescent="0.2">
      <c r="B917" s="13"/>
      <c r="H917" s="17"/>
      <c r="I917" s="17"/>
      <c r="J917" s="16"/>
      <c r="K917" s="15"/>
      <c r="L917" s="15"/>
      <c r="M917" s="14"/>
      <c r="N917" s="14"/>
    </row>
    <row r="918" spans="2:14" x14ac:dyDescent="0.2">
      <c r="B918" s="13"/>
      <c r="H918" s="17"/>
      <c r="I918" s="17"/>
      <c r="J918" s="16"/>
      <c r="K918" s="15"/>
      <c r="L918" s="15"/>
      <c r="M918" s="14"/>
      <c r="N918" s="14"/>
    </row>
    <row r="919" spans="2:14" x14ac:dyDescent="0.2">
      <c r="B919" s="13"/>
      <c r="H919" s="17"/>
      <c r="I919" s="17"/>
      <c r="J919" s="16"/>
      <c r="K919" s="15"/>
      <c r="L919" s="15"/>
      <c r="M919" s="14"/>
      <c r="N919" s="14"/>
    </row>
    <row r="920" spans="2:14" x14ac:dyDescent="0.2">
      <c r="B920" s="13"/>
      <c r="H920" s="17"/>
      <c r="I920" s="17"/>
      <c r="J920" s="16"/>
      <c r="K920" s="15"/>
      <c r="L920" s="15"/>
      <c r="M920" s="14"/>
      <c r="N920" s="14"/>
    </row>
    <row r="921" spans="2:14" x14ac:dyDescent="0.2">
      <c r="B921" s="13"/>
      <c r="H921" s="17"/>
      <c r="I921" s="17"/>
      <c r="J921" s="16"/>
      <c r="K921" s="15"/>
      <c r="L921" s="15"/>
      <c r="M921" s="14"/>
      <c r="N921" s="14"/>
    </row>
    <row r="922" spans="2:14" x14ac:dyDescent="0.2">
      <c r="B922" s="13"/>
      <c r="H922" s="17"/>
      <c r="I922" s="17"/>
      <c r="J922" s="16"/>
      <c r="K922" s="15"/>
      <c r="L922" s="15"/>
      <c r="M922" s="14"/>
      <c r="N922" s="14"/>
    </row>
    <row r="923" spans="2:14" x14ac:dyDescent="0.2">
      <c r="B923" s="13"/>
      <c r="H923" s="17"/>
      <c r="I923" s="17"/>
      <c r="J923" s="16"/>
      <c r="K923" s="15"/>
      <c r="L923" s="15"/>
      <c r="M923" s="14"/>
      <c r="N923" s="14"/>
    </row>
    <row r="924" spans="2:14" x14ac:dyDescent="0.2">
      <c r="B924" s="13"/>
      <c r="H924" s="17"/>
      <c r="I924" s="17"/>
      <c r="J924" s="16"/>
      <c r="K924" s="15"/>
      <c r="L924" s="15"/>
      <c r="M924" s="14"/>
      <c r="N924" s="14"/>
    </row>
    <row r="925" spans="2:14" x14ac:dyDescent="0.2">
      <c r="B925" s="13"/>
      <c r="H925" s="17"/>
      <c r="I925" s="17"/>
      <c r="J925" s="16"/>
      <c r="K925" s="15"/>
      <c r="L925" s="15"/>
      <c r="M925" s="14"/>
      <c r="N925" s="14"/>
    </row>
    <row r="926" spans="2:14" x14ac:dyDescent="0.2">
      <c r="B926" s="13"/>
      <c r="H926" s="17"/>
      <c r="I926" s="17"/>
      <c r="J926" s="16"/>
      <c r="K926" s="15"/>
      <c r="L926" s="15"/>
      <c r="M926" s="14"/>
      <c r="N926" s="14"/>
    </row>
    <row r="927" spans="2:14" x14ac:dyDescent="0.2">
      <c r="B927" s="13"/>
      <c r="H927" s="17"/>
      <c r="I927" s="17"/>
      <c r="J927" s="16"/>
      <c r="K927" s="15"/>
      <c r="L927" s="15"/>
      <c r="M927" s="14"/>
      <c r="N927" s="14"/>
    </row>
    <row r="928" spans="2:14" x14ac:dyDescent="0.2">
      <c r="B928" s="13"/>
      <c r="H928" s="17"/>
      <c r="I928" s="17"/>
      <c r="J928" s="16"/>
      <c r="K928" s="15"/>
      <c r="L928" s="15"/>
      <c r="M928" s="14"/>
      <c r="N928" s="14"/>
    </row>
    <row r="929" spans="2:14" x14ac:dyDescent="0.2">
      <c r="B929" s="13"/>
      <c r="H929" s="17"/>
      <c r="I929" s="17"/>
      <c r="J929" s="16"/>
      <c r="K929" s="15"/>
      <c r="L929" s="15"/>
      <c r="M929" s="14"/>
      <c r="N929" s="14"/>
    </row>
    <row r="930" spans="2:14" x14ac:dyDescent="0.2">
      <c r="B930" s="13"/>
      <c r="H930" s="17"/>
      <c r="I930" s="17"/>
      <c r="J930" s="16"/>
      <c r="K930" s="15"/>
      <c r="L930" s="15"/>
      <c r="M930" s="14"/>
      <c r="N930" s="14"/>
    </row>
    <row r="931" spans="2:14" x14ac:dyDescent="0.2">
      <c r="B931" s="13"/>
      <c r="H931" s="17"/>
      <c r="I931" s="17"/>
      <c r="J931" s="16"/>
      <c r="K931" s="15"/>
      <c r="L931" s="15"/>
      <c r="M931" s="14"/>
      <c r="N931" s="14"/>
    </row>
    <row r="932" spans="2:14" x14ac:dyDescent="0.2">
      <c r="B932" s="13"/>
      <c r="H932" s="17"/>
      <c r="I932" s="17"/>
      <c r="J932" s="16"/>
      <c r="K932" s="15"/>
      <c r="L932" s="15"/>
      <c r="M932" s="14"/>
      <c r="N932" s="14"/>
    </row>
    <row r="933" spans="2:14" x14ac:dyDescent="0.2">
      <c r="B933" s="13"/>
      <c r="H933" s="17"/>
      <c r="I933" s="17"/>
      <c r="J933" s="16"/>
      <c r="K933" s="15"/>
      <c r="L933" s="15"/>
      <c r="M933" s="14"/>
      <c r="N933" s="14"/>
    </row>
    <row r="934" spans="2:14" x14ac:dyDescent="0.2">
      <c r="B934" s="13"/>
      <c r="H934" s="17"/>
      <c r="I934" s="17"/>
      <c r="J934" s="16"/>
      <c r="K934" s="15"/>
      <c r="L934" s="15"/>
      <c r="M934" s="14"/>
      <c r="N934" s="14"/>
    </row>
    <row r="935" spans="2:14" x14ac:dyDescent="0.2">
      <c r="B935" s="13"/>
      <c r="H935" s="17"/>
      <c r="I935" s="17"/>
      <c r="J935" s="16"/>
      <c r="K935" s="15"/>
      <c r="L935" s="15"/>
      <c r="M935" s="14"/>
      <c r="N935" s="14"/>
    </row>
    <row r="936" spans="2:14" x14ac:dyDescent="0.2">
      <c r="B936" s="13"/>
      <c r="H936" s="17"/>
      <c r="I936" s="17"/>
      <c r="J936" s="16"/>
      <c r="K936" s="15"/>
      <c r="L936" s="15"/>
      <c r="M936" s="14"/>
      <c r="N936" s="14"/>
    </row>
    <row r="937" spans="2:14" x14ac:dyDescent="0.2">
      <c r="B937" s="13"/>
      <c r="H937" s="17"/>
      <c r="I937" s="17"/>
      <c r="J937" s="16"/>
      <c r="K937" s="15"/>
      <c r="L937" s="15"/>
      <c r="M937" s="14"/>
      <c r="N937" s="14"/>
    </row>
    <row r="938" spans="2:14" x14ac:dyDescent="0.2">
      <c r="B938" s="13"/>
      <c r="H938" s="17"/>
      <c r="I938" s="17"/>
      <c r="J938" s="16"/>
      <c r="K938" s="15"/>
      <c r="L938" s="15"/>
      <c r="M938" s="14"/>
      <c r="N938" s="14"/>
    </row>
    <row r="939" spans="2:14" x14ac:dyDescent="0.2">
      <c r="B939" s="13"/>
      <c r="H939" s="17"/>
      <c r="I939" s="17"/>
      <c r="J939" s="16"/>
      <c r="K939" s="15"/>
      <c r="L939" s="15"/>
      <c r="M939" s="14"/>
      <c r="N939" s="14"/>
    </row>
    <row r="940" spans="2:14" x14ac:dyDescent="0.2">
      <c r="B940" s="13"/>
      <c r="H940" s="17"/>
      <c r="I940" s="17"/>
      <c r="J940" s="16"/>
      <c r="K940" s="15"/>
      <c r="L940" s="15"/>
      <c r="M940" s="14"/>
      <c r="N940" s="14"/>
    </row>
    <row r="941" spans="2:14" x14ac:dyDescent="0.2">
      <c r="B941" s="13"/>
      <c r="H941" s="17"/>
      <c r="I941" s="17"/>
      <c r="J941" s="16"/>
      <c r="K941" s="15"/>
      <c r="L941" s="15"/>
      <c r="M941" s="14"/>
      <c r="N941" s="14"/>
    </row>
    <row r="942" spans="2:14" x14ac:dyDescent="0.2">
      <c r="B942" s="13"/>
      <c r="H942" s="17"/>
      <c r="I942" s="17"/>
      <c r="J942" s="16"/>
      <c r="K942" s="15"/>
      <c r="L942" s="15"/>
      <c r="M942" s="14"/>
      <c r="N942" s="14"/>
    </row>
    <row r="943" spans="2:14" x14ac:dyDescent="0.2">
      <c r="B943" s="13"/>
      <c r="H943" s="17"/>
      <c r="I943" s="17"/>
      <c r="J943" s="16"/>
      <c r="K943" s="15"/>
      <c r="L943" s="15"/>
      <c r="M943" s="14"/>
      <c r="N943" s="14"/>
    </row>
    <row r="944" spans="2:14" x14ac:dyDescent="0.2">
      <c r="B944" s="13"/>
      <c r="H944" s="17"/>
      <c r="I944" s="17"/>
      <c r="J944" s="16"/>
      <c r="K944" s="15"/>
      <c r="L944" s="15"/>
      <c r="M944" s="14"/>
      <c r="N944" s="14"/>
    </row>
    <row r="945" spans="2:14" x14ac:dyDescent="0.2">
      <c r="B945" s="13"/>
      <c r="H945" s="17"/>
      <c r="I945" s="17"/>
      <c r="J945" s="16"/>
      <c r="K945" s="15"/>
      <c r="L945" s="15"/>
      <c r="M945" s="14"/>
      <c r="N945" s="14"/>
    </row>
    <row r="946" spans="2:14" x14ac:dyDescent="0.2">
      <c r="B946" s="13"/>
      <c r="H946" s="17"/>
      <c r="I946" s="17"/>
      <c r="J946" s="16"/>
      <c r="K946" s="15"/>
      <c r="L946" s="15"/>
      <c r="M946" s="14"/>
      <c r="N946" s="14"/>
    </row>
    <row r="947" spans="2:14" x14ac:dyDescent="0.2">
      <c r="B947" s="13"/>
      <c r="H947" s="17"/>
      <c r="I947" s="17"/>
      <c r="J947" s="16"/>
      <c r="K947" s="15"/>
      <c r="L947" s="15"/>
      <c r="M947" s="14"/>
      <c r="N947" s="14"/>
    </row>
    <row r="948" spans="2:14" x14ac:dyDescent="0.2">
      <c r="B948" s="13"/>
      <c r="H948" s="17"/>
      <c r="I948" s="17"/>
      <c r="J948" s="16"/>
      <c r="K948" s="15"/>
      <c r="L948" s="15"/>
      <c r="M948" s="14"/>
      <c r="N948" s="14"/>
    </row>
    <row r="949" spans="2:14" x14ac:dyDescent="0.2">
      <c r="B949" s="13"/>
      <c r="H949" s="17"/>
      <c r="I949" s="17"/>
      <c r="J949" s="16"/>
      <c r="K949" s="15"/>
      <c r="L949" s="15"/>
      <c r="M949" s="14"/>
      <c r="N949" s="14"/>
    </row>
    <row r="950" spans="2:14" x14ac:dyDescent="0.2">
      <c r="B950" s="13"/>
      <c r="H950" s="17"/>
      <c r="I950" s="17"/>
      <c r="J950" s="16"/>
      <c r="K950" s="15"/>
      <c r="L950" s="15"/>
      <c r="M950" s="14"/>
      <c r="N950" s="14"/>
    </row>
    <row r="951" spans="2:14" x14ac:dyDescent="0.2">
      <c r="B951" s="13"/>
      <c r="H951" s="17"/>
      <c r="I951" s="17"/>
      <c r="J951" s="16"/>
      <c r="K951" s="15"/>
      <c r="L951" s="15"/>
      <c r="M951" s="14"/>
      <c r="N951" s="14"/>
    </row>
    <row r="952" spans="2:14" x14ac:dyDescent="0.2">
      <c r="B952" s="13"/>
      <c r="H952" s="17"/>
      <c r="I952" s="17"/>
      <c r="J952" s="16"/>
      <c r="K952" s="15"/>
      <c r="L952" s="15"/>
      <c r="M952" s="14"/>
      <c r="N952" s="14"/>
    </row>
    <row r="953" spans="2:14" x14ac:dyDescent="0.2">
      <c r="B953" s="13"/>
    </row>
    <row r="954" spans="2:14" x14ac:dyDescent="0.2">
      <c r="B954" s="13"/>
    </row>
    <row r="955" spans="2:14" x14ac:dyDescent="0.2">
      <c r="B955" s="13"/>
    </row>
    <row r="956" spans="2:14" x14ac:dyDescent="0.2">
      <c r="B956" s="13"/>
    </row>
    <row r="957" spans="2:14" x14ac:dyDescent="0.2">
      <c r="B957" s="13"/>
    </row>
    <row r="958" spans="2:14" x14ac:dyDescent="0.2">
      <c r="B958" s="13"/>
    </row>
    <row r="959" spans="2:14" x14ac:dyDescent="0.2">
      <c r="B959" s="13"/>
    </row>
    <row r="960" spans="2:14" x14ac:dyDescent="0.2">
      <c r="B960" s="13"/>
    </row>
    <row r="961" spans="2:2" x14ac:dyDescent="0.2">
      <c r="B961" s="13"/>
    </row>
    <row r="962" spans="2:2" x14ac:dyDescent="0.2">
      <c r="B962" s="13"/>
    </row>
    <row r="963" spans="2:2" x14ac:dyDescent="0.2">
      <c r="B963" s="13"/>
    </row>
    <row r="964" spans="2:2" x14ac:dyDescent="0.2">
      <c r="B964" s="13"/>
    </row>
    <row r="965" spans="2:2" x14ac:dyDescent="0.2">
      <c r="B965" s="13"/>
    </row>
    <row r="966" spans="2:2" x14ac:dyDescent="0.2">
      <c r="B966" s="13"/>
    </row>
    <row r="967" spans="2:2" x14ac:dyDescent="0.2">
      <c r="B967" s="13"/>
    </row>
    <row r="968" spans="2:2" x14ac:dyDescent="0.2">
      <c r="B968" s="13"/>
    </row>
    <row r="969" spans="2:2" x14ac:dyDescent="0.2">
      <c r="B969" s="13"/>
    </row>
    <row r="970" spans="2:2" x14ac:dyDescent="0.2">
      <c r="B970" s="13"/>
    </row>
    <row r="971" spans="2:2" x14ac:dyDescent="0.2">
      <c r="B971" s="13"/>
    </row>
    <row r="972" spans="2:2" x14ac:dyDescent="0.2">
      <c r="B972" s="13"/>
    </row>
    <row r="973" spans="2:2" x14ac:dyDescent="0.2">
      <c r="B973" s="13"/>
    </row>
    <row r="974" spans="2:2" x14ac:dyDescent="0.2">
      <c r="B974" s="13"/>
    </row>
    <row r="975" spans="2:2" x14ac:dyDescent="0.2">
      <c r="B975" s="13"/>
    </row>
    <row r="976" spans="2:2" x14ac:dyDescent="0.2">
      <c r="B976" s="13"/>
    </row>
    <row r="977" spans="2:2" x14ac:dyDescent="0.2">
      <c r="B977" s="13"/>
    </row>
    <row r="978" spans="2:2" x14ac:dyDescent="0.2">
      <c r="B978" s="13"/>
    </row>
    <row r="979" spans="2:2" x14ac:dyDescent="0.2">
      <c r="B979" s="13"/>
    </row>
    <row r="980" spans="2:2" x14ac:dyDescent="0.2">
      <c r="B980" s="13"/>
    </row>
    <row r="981" spans="2:2" x14ac:dyDescent="0.2">
      <c r="B981" s="13"/>
    </row>
    <row r="982" spans="2:2" x14ac:dyDescent="0.2">
      <c r="B982" s="13"/>
    </row>
    <row r="983" spans="2:2" x14ac:dyDescent="0.2">
      <c r="B983" s="13"/>
    </row>
    <row r="984" spans="2:2" x14ac:dyDescent="0.2">
      <c r="B984" s="13"/>
    </row>
    <row r="985" spans="2:2" x14ac:dyDescent="0.2">
      <c r="B985" s="13"/>
    </row>
    <row r="986" spans="2:2" x14ac:dyDescent="0.2">
      <c r="B986" s="13"/>
    </row>
    <row r="987" spans="2:2" x14ac:dyDescent="0.2">
      <c r="B987" s="13"/>
    </row>
    <row r="988" spans="2:2" x14ac:dyDescent="0.2">
      <c r="B988" s="13"/>
    </row>
    <row r="989" spans="2:2" x14ac:dyDescent="0.2">
      <c r="B989" s="13"/>
    </row>
    <row r="990" spans="2:2" x14ac:dyDescent="0.2">
      <c r="B990" s="13"/>
    </row>
    <row r="991" spans="2:2" x14ac:dyDescent="0.2">
      <c r="B991" s="13"/>
    </row>
  </sheetData>
  <mergeCells count="17">
    <mergeCell ref="X574:AC575"/>
    <mergeCell ref="X607:AC608"/>
    <mergeCell ref="X664:AC667"/>
    <mergeCell ref="X675:AC677"/>
    <mergeCell ref="X679:AC680"/>
    <mergeCell ref="F303:G303"/>
    <mergeCell ref="X466:AC467"/>
    <mergeCell ref="X61:AC61"/>
    <mergeCell ref="X141:AC142"/>
    <mergeCell ref="X146:AC147"/>
    <mergeCell ref="X271:AC272"/>
    <mergeCell ref="X289:AC290"/>
    <mergeCell ref="F317:G317"/>
    <mergeCell ref="F336:G336"/>
    <mergeCell ref="X356:AC360"/>
    <mergeCell ref="X361:AC362"/>
    <mergeCell ref="X364:AC365"/>
  </mergeCells>
  <hyperlinks>
    <hyperlink ref="B663" r:id="rId1" xr:uid="{7D50A4CC-3C65-6F41-B4B7-9A9462F1E9E5}"/>
  </hyperlinks>
  <pageMargins left="0.7" right="0.7" top="0.75" bottom="0.75" header="0.3" footer="0.3"/>
  <pageSetup paperSize="9" scale="48" orientation="portrait" horizontalDpi="0" verticalDpi="0"/>
  <rowBreaks count="13" manualBreakCount="13">
    <brk id="58" max="14" man="1"/>
    <brk id="112" max="14" man="1"/>
    <brk id="179" max="14" man="1"/>
    <brk id="245" max="14" man="1"/>
    <brk id="300" max="14" man="1"/>
    <brk id="351" max="14" man="1"/>
    <brk id="371" max="14" man="1"/>
    <brk id="419" max="14" man="1"/>
    <brk id="498" max="14" man="1"/>
    <brk id="567" max="14" man="1"/>
    <brk id="642" max="14" man="1"/>
    <brk id="688" max="14" man="1"/>
    <brk id="764" max="14" man="1"/>
  </rowBreaks>
  <colBreaks count="1" manualBreakCount="1">
    <brk id="15" max="8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BB49-0FE6-7449-A369-28BD781E6CE8}">
  <sheetPr>
    <tabColor rgb="FFC00000"/>
  </sheetPr>
  <dimension ref="A1:AC991"/>
  <sheetViews>
    <sheetView zoomScaleNormal="100" workbookViewId="0">
      <selection activeCell="H706" sqref="H706"/>
    </sheetView>
  </sheetViews>
  <sheetFormatPr baseColWidth="10" defaultRowHeight="16" x14ac:dyDescent="0.2"/>
  <cols>
    <col min="1" max="1" width="6.5" style="12" customWidth="1"/>
    <col min="2" max="2" width="39.1640625" style="9" customWidth="1"/>
    <col min="3" max="3" width="10" style="10" customWidth="1"/>
    <col min="4" max="4" width="6.83203125" style="11" customWidth="1"/>
    <col min="5" max="5" width="4" style="10" customWidth="1"/>
    <col min="6" max="6" width="8.1640625" style="9" customWidth="1"/>
    <col min="7" max="7" width="7.5" style="8" customWidth="1"/>
    <col min="8" max="8" width="12.1640625" style="7" customWidth="1"/>
    <col min="9" max="9" width="28.83203125" style="7" customWidth="1"/>
    <col min="10" max="10" width="0.5" style="6" hidden="1" customWidth="1"/>
    <col min="11" max="11" width="12.1640625" style="5" hidden="1" customWidth="1"/>
    <col min="12" max="12" width="12.33203125" style="5" customWidth="1"/>
    <col min="13" max="14" width="11.6640625" style="4" customWidth="1"/>
    <col min="15" max="15" width="4" style="3" customWidth="1"/>
    <col min="16" max="16" width="4" style="2" customWidth="1"/>
    <col min="17" max="17" width="3.6640625" style="1" customWidth="1"/>
    <col min="18" max="18" width="3.5" style="1" customWidth="1"/>
    <col min="19" max="20" width="4" style="1" customWidth="1"/>
    <col min="21" max="21" width="2.5" style="1" customWidth="1"/>
    <col min="22" max="22" width="8" style="7" customWidth="1"/>
    <col min="23" max="23" width="8" style="164" customWidth="1"/>
    <col min="24" max="24" width="12.33203125" style="524" customWidth="1"/>
    <col min="25" max="25" width="12.33203125" style="499" customWidth="1"/>
    <col min="26" max="26" width="12.33203125" style="9" customWidth="1"/>
    <col min="27" max="27" width="12.33203125" style="5" customWidth="1"/>
    <col min="28" max="28" width="10.83203125" style="5"/>
    <col min="29" max="29" width="15.83203125" style="9" customWidth="1"/>
  </cols>
  <sheetData>
    <row r="1" spans="1:29" x14ac:dyDescent="0.2">
      <c r="B1" s="387"/>
      <c r="C1" s="467"/>
      <c r="D1" s="446"/>
      <c r="E1" s="467"/>
      <c r="F1" s="395"/>
      <c r="G1" s="395"/>
      <c r="H1" s="395"/>
      <c r="I1" s="395"/>
      <c r="J1" s="407"/>
      <c r="K1" s="465"/>
      <c r="L1" s="465"/>
      <c r="M1" s="496"/>
      <c r="O1" s="432"/>
      <c r="Q1" s="372"/>
      <c r="R1" s="372"/>
      <c r="S1" s="372"/>
      <c r="T1" s="372"/>
      <c r="U1" s="372"/>
      <c r="V1" s="383"/>
      <c r="W1" s="497"/>
      <c r="X1" s="498"/>
    </row>
    <row r="2" spans="1:29" x14ac:dyDescent="0.2">
      <c r="B2" s="387"/>
      <c r="C2" s="467"/>
      <c r="D2" s="446"/>
      <c r="E2" s="467"/>
      <c r="F2" s="395"/>
      <c r="G2" s="395"/>
      <c r="H2" s="395"/>
      <c r="I2" s="395"/>
      <c r="J2" s="407"/>
      <c r="K2" s="465"/>
      <c r="L2" s="465"/>
      <c r="M2" s="496"/>
      <c r="O2" s="432"/>
      <c r="Q2" s="372"/>
      <c r="R2" s="372"/>
      <c r="S2" s="372"/>
      <c r="T2" s="372"/>
      <c r="U2" s="372"/>
      <c r="V2" s="383"/>
      <c r="W2" s="497"/>
      <c r="X2" s="498"/>
    </row>
    <row r="3" spans="1:29" x14ac:dyDescent="0.2">
      <c r="B3" s="387"/>
      <c r="C3" s="467"/>
      <c r="D3" s="446"/>
      <c r="E3" s="467"/>
      <c r="F3" s="395"/>
      <c r="G3" s="395"/>
      <c r="H3" s="395"/>
      <c r="I3" s="395"/>
      <c r="J3" s="407"/>
      <c r="K3" s="465"/>
      <c r="L3" s="465"/>
      <c r="M3" s="496"/>
      <c r="O3" s="432"/>
      <c r="Q3" s="372"/>
      <c r="R3" s="372"/>
      <c r="S3" s="372"/>
      <c r="T3" s="372"/>
      <c r="U3" s="372"/>
      <c r="V3" s="383"/>
      <c r="W3" s="497"/>
      <c r="X3" s="498"/>
    </row>
    <row r="4" spans="1:29" x14ac:dyDescent="0.2">
      <c r="B4" s="387"/>
      <c r="C4" s="467"/>
      <c r="D4" s="446"/>
      <c r="E4" s="467"/>
      <c r="F4" s="395"/>
      <c r="G4" s="395"/>
      <c r="H4" s="395"/>
      <c r="I4" s="395"/>
      <c r="J4" s="407"/>
      <c r="K4" s="465"/>
      <c r="L4" s="465"/>
      <c r="M4" s="496"/>
      <c r="N4" s="496"/>
      <c r="O4" s="432"/>
      <c r="Q4" s="372"/>
      <c r="R4" s="372"/>
      <c r="S4" s="372"/>
      <c r="T4" s="372"/>
      <c r="U4" s="372"/>
      <c r="V4" s="383"/>
      <c r="W4" s="497"/>
      <c r="X4" s="498"/>
    </row>
    <row r="5" spans="1:29" x14ac:dyDescent="0.2">
      <c r="B5" s="387"/>
      <c r="C5" s="467"/>
      <c r="D5" s="446"/>
      <c r="E5" s="467"/>
      <c r="F5" s="395"/>
      <c r="G5" s="395"/>
      <c r="H5" s="395"/>
      <c r="I5" s="395"/>
      <c r="J5" s="407"/>
      <c r="K5" s="465"/>
      <c r="L5" s="465"/>
      <c r="M5" s="496"/>
      <c r="N5" s="496"/>
      <c r="O5" s="432"/>
      <c r="Q5" s="372"/>
      <c r="R5" s="372"/>
      <c r="S5" s="372"/>
      <c r="T5" s="372"/>
      <c r="U5" s="372"/>
      <c r="V5" s="383"/>
      <c r="W5" s="497"/>
      <c r="X5" s="498"/>
    </row>
    <row r="6" spans="1:29" x14ac:dyDescent="0.2">
      <c r="A6" s="495"/>
      <c r="B6" s="494"/>
      <c r="C6" s="437"/>
      <c r="D6" s="443"/>
      <c r="E6" s="493"/>
      <c r="F6" s="426"/>
      <c r="G6" s="48"/>
      <c r="H6" s="443" t="s">
        <v>535</v>
      </c>
      <c r="I6" s="492"/>
      <c r="J6" s="491"/>
      <c r="K6" s="490"/>
      <c r="L6" s="490"/>
      <c r="M6" s="489"/>
      <c r="N6" s="489"/>
      <c r="O6" s="380"/>
      <c r="Q6" s="388"/>
      <c r="R6" s="388"/>
      <c r="S6" s="388"/>
      <c r="T6" s="388"/>
      <c r="U6" s="388"/>
      <c r="V6" s="500"/>
      <c r="W6" s="500"/>
      <c r="X6" s="501"/>
      <c r="Y6" s="502"/>
      <c r="Z6" s="24"/>
      <c r="AA6" s="15"/>
      <c r="AB6" s="15"/>
    </row>
    <row r="7" spans="1:29" x14ac:dyDescent="0.2">
      <c r="A7" s="487"/>
      <c r="B7" s="72"/>
      <c r="C7" s="121"/>
      <c r="D7" s="75"/>
      <c r="E7" s="273"/>
      <c r="F7" s="72"/>
      <c r="G7" s="611" t="s">
        <v>626</v>
      </c>
      <c r="H7" s="72"/>
      <c r="I7" s="415"/>
      <c r="J7" s="485"/>
      <c r="K7" s="3"/>
      <c r="L7" s="3"/>
      <c r="M7" s="484"/>
      <c r="N7" s="488"/>
      <c r="P7" s="18"/>
      <c r="Q7" s="121"/>
      <c r="R7" s="121"/>
      <c r="S7" s="121"/>
      <c r="T7" s="121"/>
      <c r="U7" s="121"/>
      <c r="V7" s="415"/>
      <c r="W7" s="415"/>
      <c r="X7" s="498"/>
      <c r="Y7" s="97"/>
      <c r="Z7" s="24"/>
      <c r="AA7" s="15"/>
      <c r="AB7" s="15"/>
    </row>
    <row r="8" spans="1:29" x14ac:dyDescent="0.2">
      <c r="A8" s="487"/>
      <c r="B8" s="486"/>
      <c r="C8" s="121"/>
      <c r="D8" s="75"/>
      <c r="E8" s="273"/>
      <c r="F8" s="72"/>
      <c r="G8" s="97" t="s">
        <v>627</v>
      </c>
      <c r="H8" s="72"/>
      <c r="I8" s="415"/>
      <c r="J8" s="485"/>
      <c r="K8" s="3"/>
      <c r="L8" s="3"/>
      <c r="M8" s="484"/>
      <c r="N8" s="488"/>
      <c r="P8" s="18"/>
      <c r="Q8" s="121"/>
      <c r="R8" s="121"/>
      <c r="S8" s="121"/>
      <c r="T8" s="121"/>
      <c r="U8" s="121"/>
      <c r="V8" s="415"/>
      <c r="W8" s="415"/>
      <c r="X8" s="498"/>
      <c r="Y8" s="164"/>
      <c r="Z8" s="24"/>
      <c r="AA8" s="15"/>
      <c r="AB8" s="15"/>
    </row>
    <row r="9" spans="1:29" x14ac:dyDescent="0.2">
      <c r="A9" s="487"/>
      <c r="B9" s="486"/>
      <c r="C9" s="121"/>
      <c r="D9" s="75"/>
      <c r="E9" s="273"/>
      <c r="F9" s="72"/>
      <c r="G9" s="97"/>
      <c r="H9" s="72"/>
      <c r="I9" s="415"/>
      <c r="J9" s="485"/>
      <c r="K9" s="3"/>
      <c r="L9" s="3"/>
      <c r="M9" s="484"/>
      <c r="N9" s="488"/>
      <c r="P9" s="18"/>
      <c r="Q9" s="121"/>
      <c r="R9" s="121"/>
      <c r="S9" s="121"/>
      <c r="T9" s="121"/>
      <c r="U9" s="121"/>
      <c r="V9" s="415"/>
      <c r="W9" s="415"/>
      <c r="X9" s="498"/>
      <c r="Y9" s="164"/>
      <c r="Z9" s="24"/>
      <c r="AA9" s="15"/>
      <c r="AB9" s="15"/>
    </row>
    <row r="10" spans="1:29" x14ac:dyDescent="0.2">
      <c r="A10" s="487"/>
      <c r="B10" s="486"/>
      <c r="C10" s="121"/>
      <c r="D10" s="75"/>
      <c r="E10" s="273"/>
      <c r="F10" s="72"/>
      <c r="G10" s="97"/>
      <c r="H10" s="72"/>
      <c r="I10" s="415"/>
      <c r="J10" s="485"/>
      <c r="K10" s="3"/>
      <c r="L10" s="3"/>
      <c r="M10" s="484"/>
      <c r="N10" s="464"/>
      <c r="P10" s="18"/>
      <c r="Q10" s="121"/>
      <c r="R10" s="121"/>
      <c r="S10" s="121"/>
      <c r="T10" s="121"/>
      <c r="U10" s="121"/>
      <c r="V10" s="415"/>
      <c r="W10" s="415"/>
      <c r="X10" s="498"/>
      <c r="Y10" s="164"/>
      <c r="Z10" s="24"/>
      <c r="AA10" s="15"/>
      <c r="AB10" s="15"/>
    </row>
    <row r="11" spans="1:29" x14ac:dyDescent="0.2">
      <c r="A11" s="97"/>
      <c r="B11" s="469" t="s">
        <v>73</v>
      </c>
      <c r="C11" s="475"/>
      <c r="D11" s="476"/>
      <c r="E11" s="475"/>
      <c r="F11" s="469"/>
      <c r="G11" s="469"/>
      <c r="H11" s="666" t="s">
        <v>630</v>
      </c>
      <c r="I11" s="470"/>
      <c r="J11" s="473"/>
      <c r="K11" s="468"/>
      <c r="L11" s="468"/>
      <c r="M11" s="85"/>
      <c r="N11" s="464"/>
      <c r="P11" s="18"/>
      <c r="Q11" s="22"/>
      <c r="R11" s="22"/>
      <c r="S11" s="22"/>
      <c r="T11" s="22"/>
      <c r="U11" s="22"/>
      <c r="X11" s="498"/>
      <c r="Y11" s="502"/>
      <c r="Z11" s="24"/>
      <c r="AA11" s="15"/>
      <c r="AB11" s="15"/>
    </row>
    <row r="12" spans="1:29" x14ac:dyDescent="0.2">
      <c r="A12" s="97"/>
      <c r="B12" s="469" t="s">
        <v>534</v>
      </c>
      <c r="C12" s="475"/>
      <c r="D12" s="476"/>
      <c r="E12" s="475"/>
      <c r="F12" s="469"/>
      <c r="G12" s="469"/>
      <c r="H12" s="470" t="s">
        <v>525</v>
      </c>
      <c r="I12" s="470"/>
      <c r="J12" s="473"/>
      <c r="K12" s="468"/>
      <c r="L12" s="468"/>
      <c r="M12" s="85"/>
      <c r="N12" s="464"/>
      <c r="P12" s="18"/>
      <c r="Q12" s="22"/>
      <c r="R12" s="22"/>
      <c r="S12" s="22"/>
      <c r="T12" s="22"/>
      <c r="U12" s="22"/>
      <c r="X12" s="498"/>
      <c r="Y12" s="502"/>
      <c r="Z12" s="24"/>
      <c r="AA12" s="15"/>
      <c r="AB12" s="15"/>
    </row>
    <row r="13" spans="1:29" x14ac:dyDescent="0.2">
      <c r="A13" s="97"/>
      <c r="B13" s="469" t="s">
        <v>72</v>
      </c>
      <c r="C13" s="475"/>
      <c r="D13" s="476"/>
      <c r="E13" s="475"/>
      <c r="F13" s="469"/>
      <c r="G13" s="469"/>
      <c r="H13" s="470" t="s">
        <v>525</v>
      </c>
      <c r="I13" s="470"/>
      <c r="J13" s="473"/>
      <c r="K13" s="468"/>
      <c r="L13" s="468"/>
      <c r="M13" s="85"/>
      <c r="N13" s="464"/>
      <c r="P13" s="18"/>
      <c r="Q13" s="22"/>
      <c r="R13" s="22"/>
      <c r="S13" s="22"/>
      <c r="T13" s="22"/>
      <c r="U13" s="22"/>
      <c r="X13" s="498"/>
      <c r="Y13" s="502"/>
      <c r="Z13" s="24"/>
      <c r="AA13" s="15"/>
      <c r="AB13" s="15"/>
    </row>
    <row r="14" spans="1:29" x14ac:dyDescent="0.2">
      <c r="A14" s="97"/>
      <c r="B14" s="469" t="s">
        <v>533</v>
      </c>
      <c r="C14" s="475"/>
      <c r="D14" s="476"/>
      <c r="E14" s="475"/>
      <c r="F14" s="469"/>
      <c r="G14" s="469"/>
      <c r="H14" s="483" t="s">
        <v>525</v>
      </c>
      <c r="I14" s="470"/>
      <c r="J14" s="473"/>
      <c r="K14" s="468"/>
      <c r="L14" s="468"/>
      <c r="M14" s="85"/>
      <c r="N14" s="464"/>
      <c r="P14" s="18"/>
      <c r="Q14" s="22"/>
      <c r="R14" s="22"/>
      <c r="S14" s="22"/>
      <c r="T14" s="22"/>
      <c r="U14" s="22"/>
      <c r="X14" s="503" t="s">
        <v>536</v>
      </c>
      <c r="Y14" s="504"/>
      <c r="Z14" s="172"/>
      <c r="AA14" s="505"/>
      <c r="AB14" s="505"/>
      <c r="AC14" s="242"/>
    </row>
    <row r="15" spans="1:29" x14ac:dyDescent="0.2">
      <c r="A15" s="97"/>
      <c r="B15" s="469" t="s">
        <v>58</v>
      </c>
      <c r="C15" s="475"/>
      <c r="D15" s="476"/>
      <c r="E15" s="475"/>
      <c r="F15" s="469"/>
      <c r="G15" s="469"/>
      <c r="H15" s="470" t="s">
        <v>525</v>
      </c>
      <c r="I15" s="470"/>
      <c r="J15" s="473"/>
      <c r="K15" s="468"/>
      <c r="L15" s="468"/>
      <c r="M15" s="85"/>
      <c r="N15" s="464"/>
      <c r="P15" s="18"/>
      <c r="Q15" s="22"/>
      <c r="R15" s="22"/>
      <c r="S15" s="22"/>
      <c r="T15" s="22"/>
      <c r="U15" s="22"/>
      <c r="X15" s="498"/>
      <c r="Y15" s="502"/>
      <c r="Z15" s="24"/>
      <c r="AA15" s="15"/>
      <c r="AB15" s="15"/>
    </row>
    <row r="16" spans="1:29" x14ac:dyDescent="0.2">
      <c r="A16" s="97"/>
      <c r="B16" s="469" t="s">
        <v>532</v>
      </c>
      <c r="C16" s="475"/>
      <c r="D16" s="476"/>
      <c r="E16" s="475"/>
      <c r="F16" s="469"/>
      <c r="G16" s="469"/>
      <c r="H16" s="470" t="s">
        <v>525</v>
      </c>
      <c r="I16" s="470"/>
      <c r="J16" s="473"/>
      <c r="K16" s="468"/>
      <c r="L16" s="468"/>
      <c r="M16" s="85"/>
      <c r="N16" s="464"/>
      <c r="P16" s="18"/>
      <c r="Q16" s="22"/>
      <c r="R16" s="22"/>
      <c r="S16" s="22"/>
      <c r="T16" s="22"/>
      <c r="U16" s="22"/>
      <c r="X16" s="498"/>
      <c r="Y16" s="502"/>
      <c r="Z16" s="24"/>
      <c r="AA16" s="15"/>
      <c r="AB16" s="15"/>
    </row>
    <row r="17" spans="1:29" x14ac:dyDescent="0.2">
      <c r="A17" s="97"/>
      <c r="B17" s="469" t="s">
        <v>531</v>
      </c>
      <c r="C17" s="475"/>
      <c r="D17" s="476"/>
      <c r="E17" s="475"/>
      <c r="F17" s="469"/>
      <c r="G17" s="474"/>
      <c r="H17" s="470" t="s">
        <v>525</v>
      </c>
      <c r="I17" s="470"/>
      <c r="J17" s="473"/>
      <c r="K17" s="468"/>
      <c r="L17" s="468"/>
      <c r="M17" s="85"/>
      <c r="N17" s="464"/>
      <c r="P17" s="18"/>
      <c r="Q17" s="22"/>
      <c r="R17" s="22"/>
      <c r="S17" s="22"/>
      <c r="T17" s="22"/>
      <c r="U17" s="22"/>
      <c r="X17" s="506" t="s">
        <v>537</v>
      </c>
      <c r="Y17" s="507"/>
      <c r="Z17" s="508"/>
      <c r="AA17" s="509"/>
      <c r="AB17" s="509"/>
      <c r="AC17" s="510"/>
    </row>
    <row r="18" spans="1:29" x14ac:dyDescent="0.2">
      <c r="A18" s="97"/>
      <c r="B18" s="43" t="s">
        <v>530</v>
      </c>
      <c r="C18" s="70"/>
      <c r="D18" s="69"/>
      <c r="E18" s="70"/>
      <c r="F18" s="43"/>
      <c r="G18" s="482">
        <v>0</v>
      </c>
      <c r="H18" s="477" t="s">
        <v>529</v>
      </c>
      <c r="I18" s="477"/>
      <c r="J18" s="481"/>
      <c r="K18" s="477"/>
      <c r="L18" s="477"/>
      <c r="M18" s="72"/>
      <c r="N18" s="387"/>
      <c r="P18" s="18"/>
      <c r="Q18" s="22"/>
      <c r="R18" s="22"/>
      <c r="S18" s="22"/>
      <c r="T18" s="22"/>
      <c r="U18" s="22"/>
      <c r="X18" s="498"/>
      <c r="Y18" s="502"/>
      <c r="Z18" s="24"/>
      <c r="AA18" s="15"/>
      <c r="AB18" s="15"/>
    </row>
    <row r="19" spans="1:29" x14ac:dyDescent="0.2">
      <c r="A19" s="97"/>
      <c r="B19" s="480" t="s">
        <v>528</v>
      </c>
      <c r="C19" s="70"/>
      <c r="D19" s="69"/>
      <c r="E19" s="70"/>
      <c r="F19" s="43"/>
      <c r="G19" s="479">
        <v>0</v>
      </c>
      <c r="H19" s="42" t="s">
        <v>527</v>
      </c>
      <c r="I19" s="42"/>
      <c r="J19" s="478"/>
      <c r="K19" s="477"/>
      <c r="L19" s="477"/>
      <c r="M19" s="85"/>
      <c r="N19" s="464"/>
      <c r="P19" s="18"/>
      <c r="Q19" s="22"/>
      <c r="R19" s="22"/>
      <c r="S19" s="22"/>
      <c r="T19" s="22"/>
      <c r="U19" s="22"/>
      <c r="X19" s="506" t="s">
        <v>538</v>
      </c>
      <c r="Y19" s="507"/>
      <c r="Z19" s="508"/>
      <c r="AA19" s="509"/>
      <c r="AB19" s="509"/>
      <c r="AC19" s="510"/>
    </row>
    <row r="20" spans="1:29" x14ac:dyDescent="0.2">
      <c r="A20" s="97"/>
      <c r="B20" s="469"/>
      <c r="C20" s="475"/>
      <c r="D20" s="476"/>
      <c r="E20" s="475"/>
      <c r="F20" s="469"/>
      <c r="G20" s="474">
        <f>G19*5</f>
        <v>0</v>
      </c>
      <c r="H20" s="470" t="s">
        <v>130</v>
      </c>
      <c r="I20" s="470"/>
      <c r="J20" s="473"/>
      <c r="K20" s="468"/>
      <c r="L20" s="468"/>
      <c r="M20" s="72"/>
      <c r="N20" s="72"/>
      <c r="P20" s="18"/>
      <c r="Q20" s="22"/>
      <c r="R20" s="22"/>
      <c r="S20" s="22"/>
      <c r="T20" s="22"/>
      <c r="U20" s="15"/>
      <c r="X20" s="506" t="s">
        <v>539</v>
      </c>
      <c r="Y20" s="507"/>
      <c r="Z20" s="508"/>
      <c r="AA20" s="509"/>
      <c r="AB20" s="509"/>
      <c r="AC20" s="510"/>
    </row>
    <row r="21" spans="1:29" x14ac:dyDescent="0.2">
      <c r="A21" s="97"/>
      <c r="B21" s="43" t="s">
        <v>526</v>
      </c>
      <c r="C21" s="70"/>
      <c r="D21" s="69"/>
      <c r="E21" s="70"/>
      <c r="F21" s="43"/>
      <c r="G21" s="43"/>
      <c r="H21" s="42" t="s">
        <v>525</v>
      </c>
      <c r="I21" s="42"/>
      <c r="J21" s="478">
        <v>10</v>
      </c>
      <c r="K21" s="477"/>
      <c r="L21" s="477"/>
      <c r="M21" s="302"/>
      <c r="N21" s="472"/>
      <c r="P21" s="18"/>
      <c r="Q21" s="22"/>
      <c r="R21" s="22"/>
      <c r="S21" s="22"/>
      <c r="T21" s="22"/>
      <c r="U21" s="22"/>
      <c r="X21" s="498"/>
      <c r="Y21" s="502"/>
      <c r="Z21" s="24"/>
      <c r="AA21" s="15"/>
      <c r="AB21" s="15"/>
    </row>
    <row r="22" spans="1:29" x14ac:dyDescent="0.2">
      <c r="A22" s="97"/>
      <c r="B22" s="43" t="s">
        <v>524</v>
      </c>
      <c r="C22" s="475"/>
      <c r="D22" s="476"/>
      <c r="E22" s="475"/>
      <c r="F22" s="469"/>
      <c r="G22" s="474">
        <v>0</v>
      </c>
      <c r="H22" s="470" t="s">
        <v>4</v>
      </c>
      <c r="I22" s="470"/>
      <c r="J22" s="473"/>
      <c r="K22" s="468"/>
      <c r="L22" s="468"/>
      <c r="M22" s="85"/>
      <c r="N22" s="472"/>
      <c r="P22" s="18"/>
      <c r="Q22" s="22"/>
      <c r="R22" s="22"/>
      <c r="S22" s="22"/>
      <c r="T22" s="22"/>
      <c r="U22" s="22"/>
      <c r="X22" s="506" t="s">
        <v>540</v>
      </c>
      <c r="Y22" s="507"/>
      <c r="Z22" s="508"/>
      <c r="AA22" s="509"/>
      <c r="AB22" s="509"/>
      <c r="AC22" s="510"/>
    </row>
    <row r="23" spans="1:29" x14ac:dyDescent="0.2">
      <c r="A23" s="97"/>
      <c r="C23" s="18"/>
      <c r="D23" s="23"/>
      <c r="E23" s="18"/>
      <c r="G23" s="9"/>
      <c r="H23" s="8"/>
      <c r="I23" s="8"/>
      <c r="J23" s="471"/>
      <c r="M23" s="85"/>
      <c r="N23" s="464"/>
      <c r="P23" s="18"/>
      <c r="Q23" s="22"/>
      <c r="R23" s="22"/>
      <c r="S23" s="22"/>
      <c r="T23" s="22"/>
      <c r="U23" s="22"/>
      <c r="X23" s="498"/>
      <c r="Y23" s="502"/>
      <c r="Z23" s="15"/>
      <c r="AA23" s="15"/>
      <c r="AB23" s="15"/>
    </row>
    <row r="24" spans="1:29" x14ac:dyDescent="0.2">
      <c r="A24" s="9"/>
      <c r="B24" s="469" t="s">
        <v>523</v>
      </c>
      <c r="C24" s="469"/>
      <c r="D24" s="469"/>
      <c r="E24" s="469"/>
      <c r="F24" s="469"/>
      <c r="G24" s="469"/>
      <c r="H24" s="470" t="s">
        <v>522</v>
      </c>
      <c r="I24" s="469"/>
      <c r="J24" s="469"/>
      <c r="K24" s="468"/>
      <c r="L24" s="468"/>
      <c r="M24" s="9"/>
      <c r="N24" s="464"/>
      <c r="O24" s="9"/>
      <c r="P24" s="22"/>
      <c r="Q24" s="9"/>
      <c r="R24" s="9"/>
      <c r="S24" s="9"/>
      <c r="T24" s="9"/>
      <c r="U24" s="9"/>
      <c r="V24" s="9"/>
      <c r="W24" s="97"/>
      <c r="X24" s="498"/>
      <c r="Y24" s="502"/>
      <c r="Z24" s="24"/>
      <c r="AA24" s="17"/>
      <c r="AB24" s="15"/>
    </row>
    <row r="25" spans="1:29" x14ac:dyDescent="0.2">
      <c r="A25" s="9"/>
      <c r="C25" s="9"/>
      <c r="D25" s="9"/>
      <c r="E25" s="9"/>
      <c r="G25" s="9"/>
      <c r="H25" s="8"/>
      <c r="I25" s="9"/>
      <c r="J25" s="9"/>
      <c r="M25" s="9"/>
      <c r="N25" s="9"/>
      <c r="O25" s="9"/>
      <c r="P25" s="22"/>
      <c r="Q25" s="9"/>
      <c r="R25" s="9"/>
      <c r="S25" s="9"/>
      <c r="T25" s="9"/>
      <c r="U25" s="9"/>
      <c r="V25" s="9"/>
      <c r="W25" s="97"/>
      <c r="X25" s="498"/>
      <c r="Y25" s="502"/>
      <c r="Z25" s="24"/>
      <c r="AA25" s="17"/>
      <c r="AB25" s="15"/>
    </row>
    <row r="26" spans="1:29" x14ac:dyDescent="0.2">
      <c r="B26" s="395"/>
      <c r="C26" s="467"/>
      <c r="D26" s="446"/>
      <c r="E26" s="467"/>
      <c r="F26" s="395"/>
      <c r="G26" s="395"/>
      <c r="H26" s="446"/>
      <c r="I26" s="164"/>
      <c r="J26" s="466"/>
      <c r="K26" s="465"/>
      <c r="L26" s="465"/>
      <c r="M26" s="464"/>
      <c r="N26" s="464"/>
      <c r="O26" s="380"/>
      <c r="Q26" s="372"/>
      <c r="R26" s="372"/>
      <c r="S26" s="372"/>
      <c r="T26" s="372"/>
      <c r="U26" s="372"/>
      <c r="V26" s="383"/>
      <c r="W26" s="497"/>
      <c r="X26" s="498"/>
      <c r="AA26" s="7"/>
    </row>
    <row r="27" spans="1:29" x14ac:dyDescent="0.2">
      <c r="B27" s="387" t="s">
        <v>521</v>
      </c>
      <c r="C27" s="395"/>
      <c r="D27" s="463"/>
      <c r="E27" s="395"/>
      <c r="F27" s="395"/>
      <c r="G27" s="395"/>
      <c r="H27" s="446"/>
      <c r="I27" s="462"/>
      <c r="J27" s="452"/>
      <c r="K27" s="85"/>
      <c r="L27" s="85"/>
      <c r="M27" s="3"/>
      <c r="N27" s="3"/>
      <c r="O27" s="380"/>
      <c r="Q27" s="372"/>
      <c r="R27" s="372"/>
      <c r="S27" s="372"/>
      <c r="T27" s="372"/>
      <c r="U27" s="372"/>
      <c r="V27" s="383"/>
      <c r="W27" s="497"/>
      <c r="X27" s="498"/>
      <c r="Y27" s="502"/>
      <c r="Z27" s="511"/>
      <c r="AA27" s="512"/>
      <c r="AB27" s="513"/>
    </row>
    <row r="28" spans="1:29" ht="40" x14ac:dyDescent="0.2">
      <c r="A28" s="461"/>
      <c r="B28" s="460"/>
      <c r="C28" s="459"/>
      <c r="D28" s="458"/>
      <c r="E28" s="457"/>
      <c r="F28" s="456"/>
      <c r="G28" s="455"/>
      <c r="H28" s="454"/>
      <c r="I28" s="453"/>
      <c r="J28" s="452"/>
      <c r="K28" s="57" t="s">
        <v>38</v>
      </c>
      <c r="L28" s="56" t="s">
        <v>37</v>
      </c>
      <c r="M28" s="55" t="s">
        <v>36</v>
      </c>
      <c r="N28" s="54" t="s">
        <v>520</v>
      </c>
      <c r="O28" s="380"/>
      <c r="Q28" s="372"/>
      <c r="R28" s="372"/>
      <c r="S28" s="372"/>
      <c r="T28" s="372"/>
      <c r="U28" s="372"/>
      <c r="V28" s="500"/>
      <c r="W28" s="500"/>
      <c r="X28" s="498"/>
      <c r="Z28" s="512"/>
      <c r="AA28" s="512"/>
      <c r="AB28" s="514"/>
    </row>
    <row r="29" spans="1:29" x14ac:dyDescent="0.2">
      <c r="A29" s="51" t="s">
        <v>68</v>
      </c>
      <c r="B29" s="422" t="s">
        <v>519</v>
      </c>
      <c r="C29" s="437"/>
      <c r="D29" s="443"/>
      <c r="E29" s="437"/>
      <c r="F29" s="422"/>
      <c r="G29" s="451"/>
      <c r="H29" s="450"/>
      <c r="I29" s="448"/>
      <c r="J29" s="409"/>
      <c r="K29" s="417">
        <f>K110</f>
        <v>0</v>
      </c>
      <c r="L29" s="417">
        <f>L110</f>
        <v>0</v>
      </c>
      <c r="M29" s="417">
        <f>M110</f>
        <v>0</v>
      </c>
      <c r="N29" s="417">
        <f>N110</f>
        <v>0</v>
      </c>
      <c r="O29" s="380"/>
      <c r="Q29" s="412"/>
      <c r="R29" s="412"/>
      <c r="S29" s="412"/>
      <c r="T29" s="412"/>
      <c r="U29" s="412"/>
      <c r="V29" s="406"/>
      <c r="W29" s="500"/>
      <c r="X29" s="515"/>
      <c r="Z29" s="516"/>
      <c r="AA29" s="517"/>
      <c r="AB29" s="517"/>
    </row>
    <row r="30" spans="1:29" x14ac:dyDescent="0.2">
      <c r="A30" s="107"/>
      <c r="B30" s="387"/>
      <c r="C30" s="388"/>
      <c r="D30" s="389"/>
      <c r="E30" s="388"/>
      <c r="F30" s="387"/>
      <c r="G30" s="445"/>
      <c r="H30" s="409"/>
      <c r="I30" s="413"/>
      <c r="J30" s="407"/>
      <c r="K30" s="406"/>
      <c r="L30" s="406"/>
      <c r="M30" s="406"/>
      <c r="N30" s="406"/>
      <c r="O30" s="380"/>
      <c r="Q30" s="412"/>
      <c r="R30" s="412"/>
      <c r="S30" s="412"/>
      <c r="T30" s="412"/>
      <c r="U30" s="412"/>
      <c r="V30" s="406"/>
      <c r="W30" s="500"/>
      <c r="X30" s="515"/>
      <c r="Z30" s="516"/>
      <c r="AA30" s="517"/>
      <c r="AB30" s="517"/>
    </row>
    <row r="31" spans="1:29" x14ac:dyDescent="0.2">
      <c r="A31" s="51" t="str">
        <f>A113</f>
        <v>II.</v>
      </c>
      <c r="B31" s="422" t="s">
        <v>462</v>
      </c>
      <c r="C31" s="437"/>
      <c r="D31" s="443"/>
      <c r="E31" s="437"/>
      <c r="F31" s="422"/>
      <c r="G31" s="449"/>
      <c r="H31" s="435"/>
      <c r="I31" s="448"/>
      <c r="J31" s="409"/>
      <c r="K31" s="417">
        <f>K295</f>
        <v>0</v>
      </c>
      <c r="L31" s="417">
        <f>L295</f>
        <v>0</v>
      </c>
      <c r="M31" s="417">
        <f>M295</f>
        <v>0</v>
      </c>
      <c r="N31" s="417">
        <f>N295</f>
        <v>0</v>
      </c>
      <c r="O31" s="380"/>
      <c r="Q31" s="412"/>
      <c r="R31" s="412"/>
      <c r="S31" s="412"/>
      <c r="T31" s="412"/>
      <c r="U31" s="412"/>
      <c r="V31" s="406"/>
      <c r="W31" s="500"/>
      <c r="X31" s="515"/>
      <c r="Z31" s="516"/>
      <c r="AA31" s="517"/>
      <c r="AB31" s="517"/>
    </row>
    <row r="32" spans="1:29" x14ac:dyDescent="0.2">
      <c r="A32" s="107"/>
      <c r="B32" s="387"/>
      <c r="C32" s="388"/>
      <c r="D32" s="389"/>
      <c r="E32" s="388"/>
      <c r="F32" s="387"/>
      <c r="G32" s="445"/>
      <c r="H32" s="409"/>
      <c r="I32" s="413"/>
      <c r="J32" s="407"/>
      <c r="K32" s="406"/>
      <c r="L32" s="406"/>
      <c r="M32" s="406"/>
      <c r="N32" s="406"/>
      <c r="O32" s="380"/>
      <c r="Q32" s="412"/>
      <c r="R32" s="412"/>
      <c r="S32" s="412"/>
      <c r="T32" s="412"/>
      <c r="U32" s="412"/>
      <c r="V32" s="406"/>
      <c r="W32" s="500"/>
      <c r="X32" s="515"/>
      <c r="Z32" s="516"/>
      <c r="AA32" s="517"/>
      <c r="AB32" s="517"/>
    </row>
    <row r="33" spans="1:28" x14ac:dyDescent="0.2">
      <c r="A33" s="51" t="s">
        <v>366</v>
      </c>
      <c r="B33" s="422" t="s">
        <v>518</v>
      </c>
      <c r="C33" s="437"/>
      <c r="D33" s="443"/>
      <c r="E33" s="437"/>
      <c r="F33" s="422"/>
      <c r="G33" s="449"/>
      <c r="H33" s="435"/>
      <c r="I33" s="448"/>
      <c r="J33" s="409"/>
      <c r="K33" s="417">
        <f>K349</f>
        <v>0</v>
      </c>
      <c r="L33" s="417">
        <f>L349</f>
        <v>0</v>
      </c>
      <c r="M33" s="417">
        <f>M349</f>
        <v>0</v>
      </c>
      <c r="N33" s="417">
        <f>N349</f>
        <v>0</v>
      </c>
      <c r="O33" s="380"/>
      <c r="Q33" s="412"/>
      <c r="R33" s="412"/>
      <c r="S33" s="412"/>
      <c r="T33" s="412"/>
      <c r="U33" s="412"/>
      <c r="V33" s="406"/>
      <c r="W33" s="500"/>
      <c r="X33" s="515"/>
      <c r="Z33" s="516"/>
      <c r="AA33" s="517"/>
      <c r="AB33" s="517"/>
    </row>
    <row r="34" spans="1:28" x14ac:dyDescent="0.2">
      <c r="A34" s="107"/>
      <c r="B34" s="387"/>
      <c r="C34" s="388"/>
      <c r="D34" s="389"/>
      <c r="E34" s="388"/>
      <c r="F34" s="387"/>
      <c r="G34" s="445"/>
      <c r="H34" s="409"/>
      <c r="I34" s="413"/>
      <c r="J34" s="407"/>
      <c r="K34" s="406"/>
      <c r="L34" s="406"/>
      <c r="M34" s="406"/>
      <c r="N34" s="406"/>
      <c r="O34" s="380"/>
      <c r="Q34" s="412"/>
      <c r="R34" s="412"/>
      <c r="S34" s="412"/>
      <c r="T34" s="412"/>
      <c r="U34" s="412"/>
      <c r="V34" s="406"/>
      <c r="W34" s="500"/>
      <c r="X34" s="515"/>
      <c r="Z34" s="516"/>
      <c r="AA34" s="517"/>
      <c r="AB34" s="517"/>
    </row>
    <row r="35" spans="1:28" x14ac:dyDescent="0.2">
      <c r="A35" s="51" t="str">
        <f>A352</f>
        <v>IV.</v>
      </c>
      <c r="B35" s="422" t="s">
        <v>345</v>
      </c>
      <c r="C35" s="437"/>
      <c r="D35" s="443"/>
      <c r="E35" s="437"/>
      <c r="F35" s="422"/>
      <c r="G35" s="449"/>
      <c r="H35" s="435"/>
      <c r="I35" s="448"/>
      <c r="J35" s="409"/>
      <c r="K35" s="417">
        <f>K369</f>
        <v>0</v>
      </c>
      <c r="L35" s="417">
        <f>L369</f>
        <v>0</v>
      </c>
      <c r="M35" s="417">
        <f>M369</f>
        <v>0</v>
      </c>
      <c r="N35" s="417">
        <f>N369</f>
        <v>0</v>
      </c>
      <c r="O35" s="380"/>
      <c r="Q35" s="412"/>
      <c r="R35" s="412"/>
      <c r="S35" s="412"/>
      <c r="T35" s="412"/>
      <c r="U35" s="412"/>
      <c r="V35" s="406"/>
      <c r="W35" s="500"/>
      <c r="X35" s="515"/>
      <c r="Z35" s="516"/>
      <c r="AA35" s="517"/>
      <c r="AB35" s="517"/>
    </row>
    <row r="36" spans="1:28" x14ac:dyDescent="0.2">
      <c r="A36" s="107"/>
      <c r="B36" s="387"/>
      <c r="C36" s="388"/>
      <c r="D36" s="389"/>
      <c r="E36" s="388"/>
      <c r="F36" s="387"/>
      <c r="G36" s="445"/>
      <c r="H36" s="409"/>
      <c r="I36" s="413"/>
      <c r="J36" s="407"/>
      <c r="K36" s="406"/>
      <c r="L36" s="406"/>
      <c r="M36" s="406"/>
      <c r="N36" s="406"/>
      <c r="O36" s="380"/>
      <c r="Q36" s="412"/>
      <c r="R36" s="412"/>
      <c r="S36" s="412"/>
      <c r="T36" s="412"/>
      <c r="U36" s="412"/>
      <c r="V36" s="406"/>
      <c r="W36" s="500"/>
      <c r="X36" s="515"/>
      <c r="Z36" s="516"/>
      <c r="AA36" s="517"/>
      <c r="AB36" s="517"/>
    </row>
    <row r="37" spans="1:28" x14ac:dyDescent="0.2">
      <c r="A37" s="51" t="str">
        <f>A372</f>
        <v>V.</v>
      </c>
      <c r="B37" s="422" t="s">
        <v>517</v>
      </c>
      <c r="C37" s="437"/>
      <c r="D37" s="443"/>
      <c r="E37" s="437"/>
      <c r="F37" s="422"/>
      <c r="G37" s="80"/>
      <c r="H37" s="80"/>
      <c r="I37" s="448"/>
      <c r="J37" s="409"/>
      <c r="K37" s="417">
        <f>K418</f>
        <v>0</v>
      </c>
      <c r="L37" s="417">
        <f>L418</f>
        <v>0</v>
      </c>
      <c r="M37" s="417">
        <f>M418</f>
        <v>0</v>
      </c>
      <c r="N37" s="417">
        <f>N418</f>
        <v>0</v>
      </c>
      <c r="O37" s="446" t="s">
        <v>514</v>
      </c>
      <c r="Q37" s="72"/>
      <c r="R37" s="9"/>
      <c r="S37" s="9"/>
      <c r="T37" s="412"/>
      <c r="U37" s="412"/>
      <c r="V37" s="406"/>
      <c r="W37" s="500"/>
      <c r="X37" s="515"/>
      <c r="Z37" s="516"/>
      <c r="AA37" s="517"/>
      <c r="AB37" s="517"/>
    </row>
    <row r="38" spans="1:28" x14ac:dyDescent="0.2">
      <c r="A38" s="107"/>
      <c r="B38" s="387"/>
      <c r="C38" s="388"/>
      <c r="D38" s="389"/>
      <c r="E38" s="388"/>
      <c r="F38" s="387"/>
      <c r="G38" s="9"/>
      <c r="H38" s="9"/>
      <c r="I38" s="413"/>
      <c r="J38" s="407"/>
      <c r="K38" s="406"/>
      <c r="L38" s="406"/>
      <c r="M38" s="406"/>
      <c r="N38" s="406"/>
      <c r="O38" s="446"/>
      <c r="Q38" s="72"/>
      <c r="R38" s="9"/>
      <c r="S38" s="9"/>
      <c r="T38" s="412"/>
      <c r="U38" s="412"/>
      <c r="V38" s="406"/>
      <c r="W38" s="500"/>
      <c r="X38" s="515"/>
      <c r="Z38" s="516"/>
      <c r="AA38" s="517"/>
      <c r="AB38" s="517"/>
    </row>
    <row r="39" spans="1:28" x14ac:dyDescent="0.2">
      <c r="A39" s="51" t="str">
        <f>A421</f>
        <v>VI.</v>
      </c>
      <c r="B39" s="422" t="s">
        <v>516</v>
      </c>
      <c r="C39" s="437"/>
      <c r="D39" s="443"/>
      <c r="E39" s="437"/>
      <c r="F39" s="422"/>
      <c r="G39" s="80"/>
      <c r="H39" s="80"/>
      <c r="I39" s="448"/>
      <c r="J39" s="409"/>
      <c r="K39" s="417">
        <f>K497</f>
        <v>0</v>
      </c>
      <c r="L39" s="417">
        <f>L497</f>
        <v>0</v>
      </c>
      <c r="M39" s="417">
        <f>M497</f>
        <v>0</v>
      </c>
      <c r="N39" s="417">
        <f>N497</f>
        <v>0</v>
      </c>
      <c r="O39" s="446" t="s">
        <v>514</v>
      </c>
      <c r="Q39" s="72"/>
      <c r="R39" s="9"/>
      <c r="S39" s="9"/>
      <c r="T39" s="412"/>
      <c r="U39" s="412"/>
      <c r="V39" s="406"/>
      <c r="W39" s="500"/>
      <c r="X39" s="515"/>
      <c r="Z39" s="516"/>
      <c r="AA39" s="517"/>
      <c r="AB39" s="517"/>
    </row>
    <row r="40" spans="1:28" x14ac:dyDescent="0.2">
      <c r="A40" s="107"/>
      <c r="B40" s="387"/>
      <c r="C40" s="388"/>
      <c r="D40" s="389"/>
      <c r="E40" s="388"/>
      <c r="F40" s="387"/>
      <c r="G40" s="9"/>
      <c r="H40" s="9"/>
      <c r="I40" s="413"/>
      <c r="J40" s="407"/>
      <c r="K40" s="406"/>
      <c r="L40" s="406"/>
      <c r="M40" s="406"/>
      <c r="N40" s="406"/>
      <c r="O40" s="446"/>
      <c r="Q40" s="72"/>
      <c r="R40" s="9"/>
      <c r="S40" s="9"/>
      <c r="T40" s="412"/>
      <c r="U40" s="412"/>
      <c r="V40" s="406"/>
      <c r="W40" s="500"/>
      <c r="X40" s="515"/>
      <c r="Z40" s="516"/>
      <c r="AA40" s="517"/>
      <c r="AB40" s="517"/>
    </row>
    <row r="41" spans="1:28" x14ac:dyDescent="0.2">
      <c r="A41" s="51" t="str">
        <f>A500</f>
        <v>VII.</v>
      </c>
      <c r="B41" s="422" t="s">
        <v>228</v>
      </c>
      <c r="C41" s="437"/>
      <c r="D41" s="443"/>
      <c r="E41" s="437"/>
      <c r="F41" s="422"/>
      <c r="G41" s="80"/>
      <c r="H41" s="80"/>
      <c r="I41" s="448"/>
      <c r="J41" s="409"/>
      <c r="K41" s="417">
        <f>K566</f>
        <v>0</v>
      </c>
      <c r="L41" s="417">
        <f>L566</f>
        <v>0</v>
      </c>
      <c r="M41" s="417">
        <f>M566</f>
        <v>0</v>
      </c>
      <c r="N41" s="417">
        <f>N566</f>
        <v>0</v>
      </c>
      <c r="O41" s="446" t="s">
        <v>514</v>
      </c>
      <c r="Q41" s="72"/>
      <c r="R41" s="9"/>
      <c r="S41" s="9"/>
      <c r="T41" s="412"/>
      <c r="U41" s="412"/>
      <c r="V41" s="406"/>
      <c r="W41" s="500"/>
      <c r="X41" s="515"/>
      <c r="Z41" s="516"/>
      <c r="AA41" s="517"/>
      <c r="AB41" s="517"/>
    </row>
    <row r="42" spans="1:28" x14ac:dyDescent="0.2">
      <c r="A42" s="107"/>
      <c r="B42" s="387"/>
      <c r="C42" s="388"/>
      <c r="D42" s="389"/>
      <c r="E42" s="388"/>
      <c r="F42" s="387"/>
      <c r="G42" s="9"/>
      <c r="H42" s="9"/>
      <c r="I42" s="413"/>
      <c r="J42" s="407"/>
      <c r="K42" s="406"/>
      <c r="L42" s="406"/>
      <c r="M42" s="406"/>
      <c r="N42" s="406"/>
      <c r="O42" s="446"/>
      <c r="Q42" s="72"/>
      <c r="R42" s="9"/>
      <c r="S42" s="9"/>
      <c r="T42" s="412"/>
      <c r="U42" s="412"/>
      <c r="V42" s="406"/>
      <c r="W42" s="500"/>
      <c r="X42" s="515"/>
      <c r="Z42" s="516"/>
      <c r="AA42" s="517"/>
      <c r="AB42" s="517"/>
    </row>
    <row r="43" spans="1:28" x14ac:dyDescent="0.2">
      <c r="A43" s="51" t="str">
        <f>A568</f>
        <v>VIII.</v>
      </c>
      <c r="B43" s="422" t="s">
        <v>515</v>
      </c>
      <c r="C43" s="437"/>
      <c r="D43" s="443"/>
      <c r="E43" s="437"/>
      <c r="F43" s="422"/>
      <c r="G43" s="80"/>
      <c r="H43" s="80"/>
      <c r="I43" s="448"/>
      <c r="J43" s="409"/>
      <c r="K43" s="417">
        <f>K641</f>
        <v>0</v>
      </c>
      <c r="L43" s="417">
        <f>L641</f>
        <v>0</v>
      </c>
      <c r="M43" s="417">
        <f>M641</f>
        <v>0</v>
      </c>
      <c r="N43" s="417">
        <f>N641</f>
        <v>0</v>
      </c>
      <c r="O43" s="446" t="s">
        <v>514</v>
      </c>
      <c r="Q43" s="72"/>
      <c r="R43" s="9"/>
      <c r="S43" s="9"/>
      <c r="T43" s="412"/>
      <c r="U43" s="412"/>
      <c r="V43" s="406"/>
      <c r="W43" s="500"/>
      <c r="X43" s="515"/>
      <c r="Z43" s="516"/>
      <c r="AA43" s="517"/>
      <c r="AB43" s="517"/>
    </row>
    <row r="44" spans="1:28" x14ac:dyDescent="0.2">
      <c r="A44" s="107"/>
      <c r="B44" s="387"/>
      <c r="C44" s="388"/>
      <c r="D44" s="389"/>
      <c r="E44" s="388"/>
      <c r="F44" s="387"/>
      <c r="G44" s="9"/>
      <c r="H44" s="9"/>
      <c r="I44" s="413"/>
      <c r="J44" s="407"/>
      <c r="K44" s="406"/>
      <c r="L44" s="406"/>
      <c r="M44" s="406"/>
      <c r="N44" s="406"/>
      <c r="O44" s="446"/>
      <c r="Q44" s="72"/>
      <c r="R44" s="9"/>
      <c r="S44" s="9"/>
      <c r="T44" s="412"/>
      <c r="U44" s="412"/>
      <c r="V44" s="406"/>
      <c r="W44" s="500"/>
      <c r="X44" s="515"/>
      <c r="Z44" s="516"/>
      <c r="AA44" s="517"/>
      <c r="AB44" s="517"/>
    </row>
    <row r="45" spans="1:28" x14ac:dyDescent="0.2">
      <c r="A45" s="51" t="str">
        <f>A644</f>
        <v>IX.</v>
      </c>
      <c r="B45" s="422" t="s">
        <v>105</v>
      </c>
      <c r="C45" s="437"/>
      <c r="D45" s="443"/>
      <c r="E45" s="437"/>
      <c r="F45" s="422"/>
      <c r="G45" s="80"/>
      <c r="H45" s="80"/>
      <c r="I45" s="448"/>
      <c r="J45" s="409"/>
      <c r="K45" s="447">
        <f>K681</f>
        <v>0</v>
      </c>
      <c r="L45" s="447">
        <f>L681</f>
        <v>0</v>
      </c>
      <c r="M45" s="447">
        <f>M681</f>
        <v>0</v>
      </c>
      <c r="N45" s="447">
        <f>N681</f>
        <v>0</v>
      </c>
      <c r="O45" s="446" t="s">
        <v>513</v>
      </c>
      <c r="Q45" s="72"/>
      <c r="R45" s="9"/>
      <c r="S45" s="9"/>
      <c r="T45" s="412"/>
      <c r="U45" s="412"/>
      <c r="V45" s="406"/>
      <c r="W45" s="500"/>
      <c r="X45" s="515"/>
      <c r="Z45" s="516"/>
      <c r="AA45" s="517"/>
      <c r="AB45" s="517"/>
    </row>
    <row r="46" spans="1:28" x14ac:dyDescent="0.2">
      <c r="A46" s="107"/>
      <c r="B46" s="387"/>
      <c r="C46" s="388"/>
      <c r="D46" s="389"/>
      <c r="E46" s="388"/>
      <c r="F46" s="387"/>
      <c r="G46" s="9"/>
      <c r="H46" s="445"/>
      <c r="I46" s="413"/>
      <c r="J46" s="407"/>
      <c r="K46" s="444"/>
      <c r="L46" s="444"/>
      <c r="M46" s="444"/>
      <c r="N46" s="444"/>
      <c r="O46" s="380"/>
      <c r="Q46" s="412"/>
      <c r="R46" s="412"/>
      <c r="S46" s="412"/>
      <c r="T46" s="412"/>
      <c r="U46" s="412"/>
      <c r="V46" s="406"/>
      <c r="W46" s="500"/>
      <c r="X46" s="515"/>
      <c r="Z46" s="516"/>
      <c r="AA46" s="517"/>
      <c r="AB46" s="517"/>
    </row>
    <row r="47" spans="1:28" x14ac:dyDescent="0.2">
      <c r="A47" s="107"/>
      <c r="B47" s="387"/>
      <c r="C47" s="388"/>
      <c r="D47" s="389"/>
      <c r="E47" s="388"/>
      <c r="F47" s="387"/>
      <c r="G47" s="9"/>
      <c r="H47" s="432"/>
      <c r="I47" s="413"/>
      <c r="J47" s="407"/>
      <c r="K47" s="406"/>
      <c r="L47" s="406"/>
      <c r="M47" s="406"/>
      <c r="N47" s="406"/>
      <c r="O47" s="380"/>
      <c r="Q47" s="412"/>
      <c r="R47" s="412"/>
      <c r="S47" s="412"/>
      <c r="T47" s="412"/>
      <c r="U47" s="412"/>
      <c r="V47" s="406"/>
      <c r="W47" s="500"/>
      <c r="X47" s="515"/>
      <c r="Z47" s="516"/>
      <c r="AA47" s="517"/>
      <c r="AB47" s="517"/>
    </row>
    <row r="48" spans="1:28" x14ac:dyDescent="0.2">
      <c r="A48" s="51"/>
      <c r="B48" s="422"/>
      <c r="C48" s="437"/>
      <c r="D48" s="443"/>
      <c r="E48" s="437"/>
      <c r="F48" s="422"/>
      <c r="G48" s="80"/>
      <c r="H48" s="436"/>
      <c r="I48" s="436" t="s">
        <v>512</v>
      </c>
      <c r="J48" s="409"/>
      <c r="K48" s="417">
        <f>SUM(K29:K46)</f>
        <v>0</v>
      </c>
      <c r="L48" s="417">
        <f>SUM(L29:L46)</f>
        <v>0</v>
      </c>
      <c r="M48" s="417">
        <f>SUM(M29:M46)</f>
        <v>0</v>
      </c>
      <c r="N48" s="417">
        <f>SUM(N29:N46)</f>
        <v>0</v>
      </c>
      <c r="O48" s="380"/>
      <c r="Q48" s="412"/>
      <c r="R48" s="412"/>
      <c r="S48" s="412"/>
      <c r="T48" s="412"/>
      <c r="U48" s="412"/>
      <c r="V48" s="406"/>
      <c r="W48" s="500"/>
      <c r="X48" s="515"/>
      <c r="Z48" s="518"/>
      <c r="AA48" s="517"/>
      <c r="AB48" s="517"/>
    </row>
    <row r="49" spans="1:29" x14ac:dyDescent="0.2">
      <c r="A49" s="442"/>
      <c r="B49" s="441"/>
      <c r="C49" s="439"/>
      <c r="D49" s="440"/>
      <c r="E49" s="439"/>
      <c r="F49" s="407"/>
      <c r="G49" s="9"/>
      <c r="H49" s="438"/>
      <c r="I49" s="429"/>
      <c r="J49" s="407"/>
      <c r="K49" s="406"/>
      <c r="L49" s="406"/>
      <c r="M49" s="428"/>
      <c r="N49" s="428"/>
      <c r="O49" s="416"/>
      <c r="Q49" s="379"/>
      <c r="R49" s="379"/>
      <c r="S49" s="379"/>
      <c r="T49" s="379"/>
      <c r="U49" s="379"/>
      <c r="V49" s="428"/>
      <c r="W49" s="414"/>
      <c r="X49" s="515"/>
      <c r="Y49" s="519"/>
      <c r="Z49" s="518"/>
      <c r="AA49" s="520"/>
      <c r="AB49" s="517"/>
    </row>
    <row r="50" spans="1:29" x14ac:dyDescent="0.2">
      <c r="A50" s="51" t="s">
        <v>511</v>
      </c>
      <c r="B50" s="426" t="s">
        <v>510</v>
      </c>
      <c r="C50" s="437"/>
      <c r="D50" s="436"/>
      <c r="E50" s="423">
        <v>7.5</v>
      </c>
      <c r="F50" s="422" t="s">
        <v>4</v>
      </c>
      <c r="G50" s="421"/>
      <c r="H50" s="420"/>
      <c r="I50" s="419"/>
      <c r="J50" s="435"/>
      <c r="K50" s="417">
        <f>K48*E50%</f>
        <v>0</v>
      </c>
      <c r="L50" s="417">
        <f>L48*E50%</f>
        <v>0</v>
      </c>
      <c r="M50" s="417">
        <f>SUM(K50:L50)</f>
        <v>0</v>
      </c>
      <c r="N50" s="417">
        <f>N48*E50%</f>
        <v>0</v>
      </c>
      <c r="O50" s="380"/>
      <c r="Q50" s="427"/>
      <c r="R50" s="427"/>
      <c r="S50" s="427"/>
      <c r="T50" s="412"/>
      <c r="U50" s="412"/>
      <c r="V50" s="406"/>
      <c r="W50" s="500"/>
      <c r="X50" s="515"/>
      <c r="Z50" s="518"/>
      <c r="AA50" s="517"/>
      <c r="AB50" s="517"/>
    </row>
    <row r="51" spans="1:29" x14ac:dyDescent="0.2">
      <c r="A51" s="434"/>
      <c r="B51" s="433"/>
      <c r="C51" s="388"/>
      <c r="D51" s="432"/>
      <c r="E51" s="431"/>
      <c r="F51" s="387"/>
      <c r="G51" s="415"/>
      <c r="H51" s="430"/>
      <c r="I51" s="429"/>
      <c r="J51" s="407"/>
      <c r="K51" s="406"/>
      <c r="L51" s="406"/>
      <c r="M51" s="428"/>
      <c r="N51" s="428"/>
      <c r="O51" s="380"/>
      <c r="Q51" s="427"/>
      <c r="R51" s="427"/>
      <c r="S51" s="427"/>
      <c r="T51" s="412"/>
      <c r="U51" s="412"/>
      <c r="V51" s="406"/>
      <c r="W51" s="500"/>
      <c r="X51" s="515"/>
      <c r="Z51" s="518"/>
      <c r="AA51" s="517"/>
      <c r="AB51" s="517"/>
    </row>
    <row r="52" spans="1:29" x14ac:dyDescent="0.2">
      <c r="A52" s="51" t="s">
        <v>509</v>
      </c>
      <c r="B52" s="426" t="s">
        <v>508</v>
      </c>
      <c r="C52" s="425"/>
      <c r="D52" s="424"/>
      <c r="E52" s="423">
        <v>5</v>
      </c>
      <c r="F52" s="422" t="s">
        <v>4</v>
      </c>
      <c r="G52" s="421"/>
      <c r="H52" s="420"/>
      <c r="I52" s="419"/>
      <c r="J52" s="418"/>
      <c r="K52" s="417">
        <f>K48*E52%</f>
        <v>0</v>
      </c>
      <c r="L52" s="417">
        <f>L48*E52%</f>
        <v>0</v>
      </c>
      <c r="M52" s="417">
        <f>SUM(K52:L52)</f>
        <v>0</v>
      </c>
      <c r="N52" s="417">
        <f>N48*E52%</f>
        <v>0</v>
      </c>
      <c r="O52" s="416"/>
      <c r="Q52" s="379"/>
      <c r="R52" s="379"/>
      <c r="S52" s="379"/>
      <c r="T52" s="379"/>
      <c r="U52" s="379"/>
      <c r="V52" s="428"/>
      <c r="W52" s="414"/>
      <c r="X52" s="515"/>
      <c r="Z52" s="518"/>
      <c r="AA52" s="517"/>
      <c r="AB52" s="517"/>
    </row>
    <row r="53" spans="1:29" x14ac:dyDescent="0.2">
      <c r="A53" s="107"/>
      <c r="B53" s="387"/>
      <c r="C53" s="388"/>
      <c r="D53" s="389"/>
      <c r="E53" s="388"/>
      <c r="F53" s="395"/>
      <c r="G53" s="415"/>
      <c r="H53" s="414"/>
      <c r="I53" s="413"/>
      <c r="J53" s="407"/>
      <c r="K53" s="406"/>
      <c r="L53" s="406"/>
      <c r="M53" s="406"/>
      <c r="N53" s="406"/>
      <c r="O53" s="380"/>
      <c r="Q53" s="412"/>
      <c r="R53" s="412"/>
      <c r="S53" s="412"/>
      <c r="T53" s="412"/>
      <c r="U53" s="412"/>
      <c r="V53" s="406"/>
      <c r="W53" s="500"/>
      <c r="X53" s="515"/>
      <c r="Z53" s="518"/>
      <c r="AA53" s="517"/>
      <c r="AB53" s="517"/>
    </row>
    <row r="54" spans="1:29" ht="17" thickBot="1" x14ac:dyDescent="0.25">
      <c r="A54" s="411"/>
      <c r="B54" s="410"/>
      <c r="C54" s="388"/>
      <c r="D54" s="389"/>
      <c r="E54" s="389"/>
      <c r="F54" s="387"/>
      <c r="G54" s="386"/>
      <c r="H54" s="409"/>
      <c r="I54" s="408"/>
      <c r="J54" s="407"/>
      <c r="K54" s="406"/>
      <c r="L54" s="406"/>
      <c r="M54" s="406"/>
      <c r="N54" s="406"/>
      <c r="O54" s="380"/>
      <c r="Q54" s="395"/>
      <c r="R54" s="395"/>
      <c r="S54" s="395"/>
      <c r="T54" s="412"/>
      <c r="U54" s="412"/>
      <c r="V54" s="406"/>
      <c r="W54" s="500"/>
      <c r="X54" s="515"/>
      <c r="Z54" s="518"/>
      <c r="AA54" s="517"/>
      <c r="AB54" s="517"/>
    </row>
    <row r="55" spans="1:29" ht="17" thickBot="1" x14ac:dyDescent="0.25">
      <c r="A55" s="405"/>
      <c r="B55" s="404"/>
      <c r="C55" s="403"/>
      <c r="D55" s="402"/>
      <c r="E55" s="402"/>
      <c r="F55" s="401"/>
      <c r="G55" s="400"/>
      <c r="H55" s="399"/>
      <c r="I55" s="399" t="s">
        <v>507</v>
      </c>
      <c r="J55" s="398"/>
      <c r="K55" s="396">
        <f>K48+K50+K52</f>
        <v>0</v>
      </c>
      <c r="L55" s="396">
        <f>L48+L50+L52</f>
        <v>0</v>
      </c>
      <c r="M55" s="397">
        <f>M48+M50+M52</f>
        <v>0</v>
      </c>
      <c r="N55" s="396">
        <f>N48+N50+N52</f>
        <v>0</v>
      </c>
      <c r="O55" s="380"/>
      <c r="Q55" s="395"/>
      <c r="R55" s="395"/>
      <c r="S55" s="395"/>
      <c r="T55" s="412"/>
      <c r="U55" s="412"/>
      <c r="V55" s="406"/>
      <c r="W55" s="500"/>
      <c r="X55" s="515"/>
      <c r="Y55" s="521"/>
      <c r="Z55" s="517"/>
      <c r="AA55" s="517"/>
      <c r="AB55" s="517"/>
    </row>
    <row r="56" spans="1:29" x14ac:dyDescent="0.2">
      <c r="A56" s="394"/>
      <c r="B56" s="393"/>
      <c r="C56" s="388"/>
      <c r="D56" s="389"/>
      <c r="E56" s="388"/>
      <c r="F56" s="387"/>
      <c r="G56" s="386"/>
      <c r="H56" s="392"/>
      <c r="I56" s="391"/>
      <c r="J56" s="72"/>
      <c r="K56" s="85"/>
      <c r="L56" s="85"/>
      <c r="M56" s="72"/>
      <c r="N56" s="72"/>
      <c r="O56" s="380"/>
      <c r="Q56" s="379"/>
      <c r="R56" s="379"/>
      <c r="S56" s="379"/>
      <c r="T56" s="379"/>
      <c r="U56" s="412"/>
      <c r="V56" s="406"/>
      <c r="W56" s="500"/>
      <c r="X56" s="498"/>
      <c r="Y56" s="521"/>
      <c r="Z56" s="522"/>
      <c r="AA56" s="517"/>
      <c r="AB56" s="517"/>
    </row>
    <row r="57" spans="1:29" x14ac:dyDescent="0.2">
      <c r="A57" s="390" t="s">
        <v>506</v>
      </c>
      <c r="B57" s="387"/>
      <c r="C57" s="388"/>
      <c r="D57" s="389"/>
      <c r="E57" s="388"/>
      <c r="F57" s="387"/>
      <c r="G57" s="386"/>
      <c r="H57" s="72"/>
      <c r="I57" s="385"/>
      <c r="J57" s="72"/>
      <c r="K57" s="85"/>
      <c r="L57" s="85"/>
      <c r="M57" s="384"/>
      <c r="N57" s="384"/>
      <c r="O57" s="380"/>
      <c r="Q57" s="379"/>
      <c r="R57" s="379"/>
      <c r="S57" s="379"/>
      <c r="T57" s="379"/>
      <c r="U57" s="412"/>
      <c r="V57" s="406"/>
      <c r="W57" s="500"/>
      <c r="X57" s="498"/>
      <c r="Z57" s="523"/>
      <c r="AA57" s="517"/>
      <c r="AB57" s="514"/>
    </row>
    <row r="58" spans="1:29" ht="17" thickBot="1" x14ac:dyDescent="0.25">
      <c r="A58" s="390"/>
      <c r="B58" s="387"/>
      <c r="C58" s="388"/>
      <c r="D58" s="389"/>
      <c r="E58" s="388"/>
      <c r="F58" s="387"/>
      <c r="G58" s="386"/>
      <c r="H58" s="72"/>
      <c r="I58" s="385"/>
      <c r="J58" s="72"/>
      <c r="K58" s="85"/>
      <c r="L58" s="85"/>
      <c r="M58" s="384"/>
      <c r="N58" s="384"/>
      <c r="O58" s="380"/>
      <c r="Q58" s="379"/>
      <c r="R58" s="379"/>
      <c r="S58" s="379"/>
      <c r="T58" s="379"/>
      <c r="U58" s="412"/>
      <c r="V58" s="406"/>
      <c r="W58" s="500"/>
      <c r="X58" s="498"/>
      <c r="Z58" s="523"/>
      <c r="AA58" s="517"/>
      <c r="AB58" s="514"/>
    </row>
    <row r="59" spans="1:29" ht="17" thickBot="1" x14ac:dyDescent="0.25">
      <c r="B59" s="72"/>
      <c r="C59" s="72"/>
      <c r="D59" s="72"/>
      <c r="E59" s="72"/>
      <c r="F59" s="72"/>
      <c r="G59" s="72"/>
      <c r="H59" s="72"/>
      <c r="I59" s="383"/>
      <c r="J59" s="382"/>
      <c r="K59" s="85"/>
      <c r="L59" s="85"/>
      <c r="M59" s="381"/>
      <c r="N59" s="381"/>
      <c r="O59" s="380"/>
      <c r="Q59" s="379"/>
      <c r="R59" s="379"/>
      <c r="S59" s="379"/>
      <c r="T59" s="379"/>
      <c r="U59" s="412"/>
      <c r="V59" s="406"/>
      <c r="W59" s="500"/>
      <c r="X59" s="498"/>
      <c r="Z59" s="523"/>
      <c r="AA59" s="517"/>
      <c r="AB59" s="514"/>
    </row>
    <row r="60" spans="1:29" ht="17" thickTop="1" x14ac:dyDescent="0.2">
      <c r="A60" s="378"/>
      <c r="B60" s="377"/>
      <c r="C60" s="377"/>
      <c r="D60" s="377"/>
      <c r="E60" s="377"/>
      <c r="F60" s="377"/>
      <c r="G60" s="377"/>
      <c r="H60" s="377"/>
      <c r="I60" s="376"/>
      <c r="J60" s="375"/>
      <c r="K60" s="374"/>
      <c r="L60" s="374"/>
      <c r="M60" s="373"/>
      <c r="N60" s="373"/>
      <c r="O60" s="358"/>
      <c r="Q60" s="372"/>
      <c r="R60" s="372"/>
      <c r="S60" s="372"/>
      <c r="T60" s="372"/>
      <c r="U60" s="372"/>
      <c r="V60" s="383"/>
      <c r="W60" s="497"/>
      <c r="Z60" s="7"/>
      <c r="AA60" s="7"/>
    </row>
    <row r="61" spans="1:29" ht="40" x14ac:dyDescent="0.2">
      <c r="A61" s="107" t="s">
        <v>68</v>
      </c>
      <c r="B61" s="72" t="s">
        <v>505</v>
      </c>
      <c r="C61" s="121"/>
      <c r="D61" s="75"/>
      <c r="E61" s="121"/>
      <c r="F61" s="72"/>
      <c r="G61" s="203"/>
      <c r="H61" s="187"/>
      <c r="I61" s="187"/>
      <c r="J61" s="284"/>
      <c r="K61" s="371" t="s">
        <v>38</v>
      </c>
      <c r="L61" s="370" t="s">
        <v>37</v>
      </c>
      <c r="M61" s="55" t="s">
        <v>36</v>
      </c>
      <c r="N61" s="369" t="s">
        <v>520</v>
      </c>
      <c r="Q61" s="101"/>
      <c r="R61" s="101"/>
      <c r="S61" s="101"/>
      <c r="T61" s="101"/>
      <c r="U61" s="101"/>
      <c r="V61" s="415"/>
      <c r="W61" s="415"/>
      <c r="X61" s="644" t="s">
        <v>541</v>
      </c>
      <c r="Y61" s="645"/>
      <c r="Z61" s="645"/>
      <c r="AA61" s="645"/>
      <c r="AB61" s="645"/>
      <c r="AC61" s="645"/>
    </row>
    <row r="62" spans="1:29" x14ac:dyDescent="0.2">
      <c r="A62" s="107"/>
      <c r="B62" s="106" t="s">
        <v>504</v>
      </c>
      <c r="C62" s="49"/>
      <c r="D62" s="82"/>
      <c r="E62" s="49"/>
      <c r="F62" s="48"/>
      <c r="G62" s="47"/>
      <c r="H62" s="105"/>
      <c r="I62" s="105" t="s">
        <v>79</v>
      </c>
      <c r="J62" s="104"/>
      <c r="K62" s="149">
        <f>SUM(K63:K70)</f>
        <v>0</v>
      </c>
      <c r="L62" s="149">
        <f>SUM(L63:L70)</f>
        <v>0</v>
      </c>
      <c r="M62" s="368">
        <f>SUM(M63:M70)</f>
        <v>0</v>
      </c>
      <c r="N62" s="368">
        <f>SUM(N63:N70)</f>
        <v>0</v>
      </c>
      <c r="O62" s="110"/>
      <c r="Q62" s="101"/>
      <c r="R62" s="101"/>
      <c r="S62" s="101"/>
      <c r="T62" s="101"/>
      <c r="U62" s="101"/>
      <c r="V62" s="187"/>
      <c r="W62" s="415"/>
      <c r="X62" s="498"/>
    </row>
    <row r="63" spans="1:29" x14ac:dyDescent="0.2">
      <c r="A63" s="12">
        <v>1100</v>
      </c>
      <c r="B63" s="9" t="s">
        <v>503</v>
      </c>
      <c r="C63" s="18"/>
      <c r="D63" s="9"/>
      <c r="E63" s="18"/>
      <c r="H63" s="39" t="s">
        <v>499</v>
      </c>
      <c r="I63" s="5"/>
      <c r="J63" s="96"/>
      <c r="K63" s="95"/>
      <c r="L63" s="95"/>
      <c r="M63" s="92">
        <f t="shared" ref="M63:M69" si="0">K63+L63</f>
        <v>0</v>
      </c>
      <c r="N63" s="95"/>
      <c r="X63" s="506" t="s">
        <v>542</v>
      </c>
      <c r="Y63" s="525"/>
      <c r="Z63" s="510"/>
      <c r="AA63" s="190"/>
      <c r="AB63" s="190"/>
      <c r="AC63" s="510"/>
    </row>
    <row r="64" spans="1:29" x14ac:dyDescent="0.2">
      <c r="A64" s="12">
        <f t="shared" ref="A64:A69" si="1">A63+1</f>
        <v>1101</v>
      </c>
      <c r="B64" s="9" t="s">
        <v>502</v>
      </c>
      <c r="C64" s="18"/>
      <c r="D64" s="23"/>
      <c r="E64" s="18"/>
      <c r="H64" s="5" t="s">
        <v>501</v>
      </c>
      <c r="I64" s="5"/>
      <c r="J64" s="96"/>
      <c r="K64" s="95"/>
      <c r="L64" s="95"/>
      <c r="M64" s="92">
        <f t="shared" si="0"/>
        <v>0</v>
      </c>
      <c r="N64" s="95"/>
      <c r="X64" s="503" t="s">
        <v>543</v>
      </c>
      <c r="Y64" s="526"/>
      <c r="Z64" s="242"/>
      <c r="AA64" s="527"/>
      <c r="AB64" s="527"/>
      <c r="AC64" s="242"/>
    </row>
    <row r="65" spans="1:26" x14ac:dyDescent="0.2">
      <c r="A65" s="12">
        <f t="shared" si="1"/>
        <v>1102</v>
      </c>
      <c r="B65" s="9" t="s">
        <v>500</v>
      </c>
      <c r="C65" s="18"/>
      <c r="D65" s="39"/>
      <c r="E65" s="18"/>
      <c r="H65" s="39" t="s">
        <v>499</v>
      </c>
      <c r="I65" s="5"/>
      <c r="J65" s="96"/>
      <c r="K65" s="95"/>
      <c r="L65" s="95"/>
      <c r="M65" s="92">
        <f t="shared" si="0"/>
        <v>0</v>
      </c>
      <c r="N65" s="95"/>
      <c r="X65" s="498"/>
    </row>
    <row r="66" spans="1:26" x14ac:dyDescent="0.2">
      <c r="A66" s="12">
        <f t="shared" si="1"/>
        <v>1103</v>
      </c>
      <c r="B66" s="9" t="s">
        <v>498</v>
      </c>
      <c r="C66" s="18"/>
      <c r="D66" s="171"/>
      <c r="E66" s="18"/>
      <c r="H66" s="171" t="s">
        <v>497</v>
      </c>
      <c r="I66" s="5"/>
      <c r="J66" s="96"/>
      <c r="K66" s="95"/>
      <c r="L66" s="95"/>
      <c r="M66" s="92">
        <f t="shared" si="0"/>
        <v>0</v>
      </c>
      <c r="N66" s="95"/>
      <c r="X66" s="498"/>
    </row>
    <row r="67" spans="1:26" x14ac:dyDescent="0.2">
      <c r="A67" s="12">
        <f t="shared" si="1"/>
        <v>1104</v>
      </c>
      <c r="B67" s="9" t="s">
        <v>496</v>
      </c>
      <c r="C67" s="18"/>
      <c r="D67" s="5"/>
      <c r="E67" s="18"/>
      <c r="H67" s="9"/>
      <c r="I67" s="5"/>
      <c r="J67" s="96"/>
      <c r="K67" s="95"/>
      <c r="L67" s="95"/>
      <c r="M67" s="92">
        <f t="shared" si="0"/>
        <v>0</v>
      </c>
      <c r="N67" s="95"/>
      <c r="X67" s="498"/>
    </row>
    <row r="68" spans="1:26" x14ac:dyDescent="0.2">
      <c r="A68" s="12">
        <f t="shared" si="1"/>
        <v>1105</v>
      </c>
      <c r="B68" s="9" t="s">
        <v>495</v>
      </c>
      <c r="C68" s="18"/>
      <c r="D68" s="23"/>
      <c r="E68" s="18"/>
      <c r="H68" s="5"/>
      <c r="I68" s="5"/>
      <c r="J68" s="96"/>
      <c r="K68" s="95"/>
      <c r="L68" s="95"/>
      <c r="M68" s="92">
        <f t="shared" si="0"/>
        <v>0</v>
      </c>
      <c r="N68" s="95"/>
      <c r="X68" s="498"/>
    </row>
    <row r="69" spans="1:26" x14ac:dyDescent="0.2">
      <c r="A69" s="12">
        <f t="shared" si="1"/>
        <v>1106</v>
      </c>
      <c r="C69" s="18"/>
      <c r="D69" s="23"/>
      <c r="E69" s="18"/>
      <c r="H69" s="5"/>
      <c r="I69" s="5"/>
      <c r="J69" s="96"/>
      <c r="K69" s="95"/>
      <c r="L69" s="95"/>
      <c r="M69" s="92">
        <f t="shared" si="0"/>
        <v>0</v>
      </c>
      <c r="N69" s="95"/>
      <c r="X69" s="498"/>
    </row>
    <row r="70" spans="1:26" x14ac:dyDescent="0.2">
      <c r="C70" s="18"/>
      <c r="D70" s="23"/>
      <c r="E70" s="18"/>
      <c r="H70" s="5"/>
      <c r="I70" s="5"/>
      <c r="J70" s="94"/>
      <c r="K70" s="93"/>
      <c r="L70" s="93"/>
      <c r="M70" s="92"/>
      <c r="N70" s="92"/>
      <c r="X70" s="498"/>
    </row>
    <row r="71" spans="1:26" x14ac:dyDescent="0.2">
      <c r="A71" s="107"/>
      <c r="B71" s="106" t="s">
        <v>494</v>
      </c>
      <c r="C71" s="83"/>
      <c r="D71" s="153"/>
      <c r="E71" s="83"/>
      <c r="F71" s="80"/>
      <c r="G71" s="188"/>
      <c r="H71" s="105"/>
      <c r="I71" s="105" t="s">
        <v>79</v>
      </c>
      <c r="J71" s="104"/>
      <c r="K71" s="103">
        <f>SUM(K72:K76)</f>
        <v>0</v>
      </c>
      <c r="L71" s="103">
        <f>SUM(L72:L76)</f>
        <v>0</v>
      </c>
      <c r="M71" s="158">
        <f>SUM(M72:M76)</f>
        <v>0</v>
      </c>
      <c r="N71" s="158">
        <f>SUM(N72:N76)</f>
        <v>0</v>
      </c>
      <c r="O71" s="110"/>
      <c r="X71" s="498"/>
    </row>
    <row r="72" spans="1:26" x14ac:dyDescent="0.2">
      <c r="A72" s="12">
        <v>1200</v>
      </c>
      <c r="B72" s="9" t="s">
        <v>493</v>
      </c>
      <c r="C72" s="18"/>
      <c r="D72" s="23"/>
      <c r="E72" s="18"/>
      <c r="H72" s="5"/>
      <c r="I72" s="5"/>
      <c r="J72" s="96"/>
      <c r="K72" s="95"/>
      <c r="L72" s="95"/>
      <c r="M72" s="92">
        <f>K72+L72</f>
        <v>0</v>
      </c>
      <c r="N72" s="95"/>
      <c r="X72" s="498"/>
    </row>
    <row r="73" spans="1:26" x14ac:dyDescent="0.2">
      <c r="A73" s="12">
        <f>A72+1</f>
        <v>1201</v>
      </c>
      <c r="B73" s="9" t="s">
        <v>492</v>
      </c>
      <c r="C73" s="18"/>
      <c r="D73" s="23"/>
      <c r="E73" s="18"/>
      <c r="F73" s="7"/>
      <c r="H73" s="15"/>
      <c r="I73" s="15"/>
      <c r="J73" s="96"/>
      <c r="K73" s="95"/>
      <c r="L73" s="95"/>
      <c r="M73" s="92">
        <f>K73+L73</f>
        <v>0</v>
      </c>
      <c r="N73" s="95"/>
      <c r="X73" s="498"/>
    </row>
    <row r="74" spans="1:26" x14ac:dyDescent="0.2">
      <c r="A74" s="12">
        <f>A73+1</f>
        <v>1202</v>
      </c>
      <c r="B74" s="9" t="s">
        <v>491</v>
      </c>
      <c r="C74" s="18"/>
      <c r="D74" s="23"/>
      <c r="E74" s="18"/>
      <c r="G74" s="7"/>
      <c r="H74" s="5"/>
      <c r="I74" s="5"/>
      <c r="J74" s="96"/>
      <c r="K74" s="95"/>
      <c r="L74" s="95"/>
      <c r="M74" s="92">
        <f>K74+L74</f>
        <v>0</v>
      </c>
      <c r="N74" s="95"/>
      <c r="X74" s="498"/>
      <c r="Y74" s="528"/>
      <c r="Z74" s="528"/>
    </row>
    <row r="75" spans="1:26" x14ac:dyDescent="0.2">
      <c r="A75" s="12">
        <f>A74+1</f>
        <v>1203</v>
      </c>
      <c r="C75" s="18"/>
      <c r="D75" s="23"/>
      <c r="E75" s="18"/>
      <c r="G75" s="7"/>
      <c r="H75" s="5"/>
      <c r="I75" s="5"/>
      <c r="J75" s="96"/>
      <c r="K75" s="95"/>
      <c r="L75" s="95"/>
      <c r="M75" s="92">
        <f>K75+L75</f>
        <v>0</v>
      </c>
      <c r="N75" s="95"/>
      <c r="X75" s="498"/>
      <c r="Y75" s="528"/>
      <c r="Z75" s="528"/>
    </row>
    <row r="76" spans="1:26" x14ac:dyDescent="0.2">
      <c r="C76" s="18"/>
      <c r="D76" s="23"/>
      <c r="E76" s="18"/>
      <c r="F76" s="24"/>
      <c r="H76" s="5"/>
      <c r="I76" s="5"/>
      <c r="J76" s="94"/>
      <c r="K76" s="93"/>
      <c r="L76" s="93"/>
      <c r="M76" s="92"/>
      <c r="N76" s="92"/>
      <c r="V76" s="86"/>
      <c r="W76" s="307"/>
      <c r="X76" s="498"/>
      <c r="Y76" s="528"/>
    </row>
    <row r="77" spans="1:26" x14ac:dyDescent="0.2">
      <c r="A77" s="107"/>
      <c r="B77" s="106" t="s">
        <v>490</v>
      </c>
      <c r="C77" s="83"/>
      <c r="D77" s="153"/>
      <c r="E77" s="83"/>
      <c r="F77" s="152"/>
      <c r="G77" s="188"/>
      <c r="H77" s="105"/>
      <c r="I77" s="105" t="s">
        <v>79</v>
      </c>
      <c r="J77" s="104"/>
      <c r="K77" s="103">
        <f>SUM(K78:K82)</f>
        <v>0</v>
      </c>
      <c r="L77" s="103">
        <f>SUM(L78:L82)</f>
        <v>0</v>
      </c>
      <c r="M77" s="158">
        <f>SUM(M78:M82)</f>
        <v>0</v>
      </c>
      <c r="N77" s="158">
        <f>SUM(N78:N82)</f>
        <v>0</v>
      </c>
      <c r="O77" s="110"/>
      <c r="V77" s="86"/>
      <c r="W77" s="307"/>
      <c r="X77" s="498"/>
      <c r="Y77" s="528"/>
    </row>
    <row r="78" spans="1:26" x14ac:dyDescent="0.2">
      <c r="A78" s="12">
        <v>1300</v>
      </c>
      <c r="B78" s="9" t="s">
        <v>489</v>
      </c>
      <c r="C78" s="18"/>
      <c r="D78" s="23"/>
      <c r="E78" s="18"/>
      <c r="F78" s="24"/>
      <c r="H78" s="5"/>
      <c r="I78" s="5"/>
      <c r="J78" s="96"/>
      <c r="K78" s="95"/>
      <c r="L78" s="95"/>
      <c r="M78" s="92">
        <f>K78+L78</f>
        <v>0</v>
      </c>
      <c r="N78" s="95"/>
      <c r="V78" s="86"/>
      <c r="W78" s="307"/>
      <c r="X78" s="498"/>
      <c r="Y78" s="528"/>
    </row>
    <row r="79" spans="1:26" x14ac:dyDescent="0.2">
      <c r="A79" s="12">
        <f>A78+1</f>
        <v>1301</v>
      </c>
      <c r="B79" s="9" t="s">
        <v>488</v>
      </c>
      <c r="C79" s="18"/>
      <c r="D79" s="23"/>
      <c r="E79" s="18"/>
      <c r="F79" s="24"/>
      <c r="H79" s="5"/>
      <c r="I79" s="5"/>
      <c r="J79" s="96"/>
      <c r="K79" s="95"/>
      <c r="L79" s="95"/>
      <c r="M79" s="92">
        <f>K79+L79</f>
        <v>0</v>
      </c>
      <c r="N79" s="95"/>
      <c r="V79" s="86"/>
      <c r="W79" s="307"/>
      <c r="X79" s="498"/>
      <c r="Y79" s="528"/>
    </row>
    <row r="80" spans="1:26" x14ac:dyDescent="0.2">
      <c r="A80" s="12">
        <f>A79+1</f>
        <v>1302</v>
      </c>
      <c r="B80" s="9" t="s">
        <v>487</v>
      </c>
      <c r="C80" s="18"/>
      <c r="D80" s="23"/>
      <c r="E80" s="18"/>
      <c r="F80" s="24"/>
      <c r="H80" s="5"/>
      <c r="I80" s="5"/>
      <c r="J80" s="96"/>
      <c r="K80" s="95"/>
      <c r="L80" s="95"/>
      <c r="M80" s="92">
        <f>K80+L80</f>
        <v>0</v>
      </c>
      <c r="N80" s="95"/>
      <c r="V80" s="86"/>
      <c r="W80" s="307"/>
      <c r="X80" s="498"/>
    </row>
    <row r="81" spans="1:24" x14ac:dyDescent="0.2">
      <c r="A81" s="12">
        <f>A80+1</f>
        <v>1303</v>
      </c>
      <c r="C81" s="18"/>
      <c r="D81" s="23"/>
      <c r="E81" s="18"/>
      <c r="F81" s="24"/>
      <c r="H81" s="5"/>
      <c r="I81" s="5"/>
      <c r="J81" s="96"/>
      <c r="K81" s="95"/>
      <c r="L81" s="95"/>
      <c r="M81" s="92">
        <f>K81+L81</f>
        <v>0</v>
      </c>
      <c r="N81" s="95"/>
      <c r="V81" s="86"/>
      <c r="W81" s="307"/>
      <c r="X81" s="498"/>
    </row>
    <row r="82" spans="1:24" x14ac:dyDescent="0.2">
      <c r="C82" s="18"/>
      <c r="D82" s="23"/>
      <c r="E82" s="18"/>
      <c r="F82" s="24"/>
      <c r="H82" s="5"/>
      <c r="I82" s="5"/>
      <c r="J82" s="94"/>
      <c r="K82" s="93"/>
      <c r="L82" s="93"/>
      <c r="M82" s="92"/>
      <c r="N82" s="92"/>
      <c r="V82" s="86"/>
      <c r="W82" s="307"/>
      <c r="X82" s="498"/>
    </row>
    <row r="83" spans="1:24" x14ac:dyDescent="0.2">
      <c r="B83" s="106" t="s">
        <v>486</v>
      </c>
      <c r="C83" s="83"/>
      <c r="D83" s="153"/>
      <c r="E83" s="83"/>
      <c r="F83" s="152"/>
      <c r="G83" s="188"/>
      <c r="H83" s="105"/>
      <c r="I83" s="105" t="s">
        <v>79</v>
      </c>
      <c r="J83" s="104"/>
      <c r="K83" s="103">
        <f>SUM(K84:K88)</f>
        <v>0</v>
      </c>
      <c r="L83" s="103">
        <f>SUM(L84:L88)</f>
        <v>0</v>
      </c>
      <c r="M83" s="158">
        <f>SUM(M84:M88)</f>
        <v>0</v>
      </c>
      <c r="N83" s="158">
        <f>SUM(N84:N88)</f>
        <v>0</v>
      </c>
      <c r="O83" s="110"/>
      <c r="V83" s="86"/>
      <c r="W83" s="307"/>
      <c r="X83" s="498"/>
    </row>
    <row r="84" spans="1:24" x14ac:dyDescent="0.2">
      <c r="A84" s="12">
        <v>1400</v>
      </c>
      <c r="B84" s="9" t="s">
        <v>485</v>
      </c>
      <c r="C84" s="18"/>
      <c r="D84" s="23"/>
      <c r="E84" s="13" t="s">
        <v>484</v>
      </c>
      <c r="H84" s="5"/>
      <c r="I84" s="5"/>
      <c r="J84" s="96"/>
      <c r="K84" s="95"/>
      <c r="L84" s="95"/>
      <c r="M84" s="92">
        <f>K84+L84</f>
        <v>0</v>
      </c>
      <c r="N84" s="95"/>
      <c r="V84" s="86"/>
      <c r="W84" s="307"/>
      <c r="X84" s="498"/>
    </row>
    <row r="85" spans="1:24" x14ac:dyDescent="0.2">
      <c r="A85" s="12">
        <f>A84+1</f>
        <v>1401</v>
      </c>
      <c r="B85" s="9" t="s">
        <v>483</v>
      </c>
      <c r="C85" s="18"/>
      <c r="D85" s="23"/>
      <c r="E85" s="39"/>
      <c r="F85" s="24"/>
      <c r="H85" s="5"/>
      <c r="I85" s="5"/>
      <c r="J85" s="96"/>
      <c r="K85" s="95"/>
      <c r="L85" s="95"/>
      <c r="M85" s="92">
        <f>K85+L85</f>
        <v>0</v>
      </c>
      <c r="N85" s="95"/>
      <c r="V85" s="86"/>
      <c r="W85" s="307"/>
      <c r="X85" s="498"/>
    </row>
    <row r="86" spans="1:24" x14ac:dyDescent="0.2">
      <c r="A86" s="12">
        <f>A85+1</f>
        <v>1402</v>
      </c>
      <c r="B86" s="9" t="s">
        <v>482</v>
      </c>
      <c r="C86" s="18"/>
      <c r="D86" s="23"/>
      <c r="E86" s="39"/>
      <c r="F86" s="24"/>
      <c r="H86" s="5"/>
      <c r="I86" s="5"/>
      <c r="J86" s="96"/>
      <c r="K86" s="95"/>
      <c r="L86" s="95"/>
      <c r="M86" s="92">
        <f>K86+L86</f>
        <v>0</v>
      </c>
      <c r="N86" s="95"/>
      <c r="V86" s="86"/>
      <c r="W86" s="307"/>
      <c r="X86" s="498"/>
    </row>
    <row r="87" spans="1:24" x14ac:dyDescent="0.2">
      <c r="A87" s="12">
        <f>A86+1</f>
        <v>1403</v>
      </c>
      <c r="C87" s="18"/>
      <c r="D87" s="23"/>
      <c r="E87" s="39"/>
      <c r="F87" s="24"/>
      <c r="H87" s="5"/>
      <c r="I87" s="5"/>
      <c r="J87" s="96"/>
      <c r="K87" s="95"/>
      <c r="L87" s="95"/>
      <c r="M87" s="92">
        <f>K87+L87</f>
        <v>0</v>
      </c>
      <c r="N87" s="95"/>
      <c r="V87" s="86"/>
      <c r="W87" s="307"/>
      <c r="X87" s="498"/>
    </row>
    <row r="88" spans="1:24" x14ac:dyDescent="0.2">
      <c r="C88" s="18"/>
      <c r="D88" s="23"/>
      <c r="E88" s="18"/>
      <c r="F88" s="24"/>
      <c r="H88" s="5"/>
      <c r="I88" s="5"/>
      <c r="J88" s="94"/>
      <c r="K88" s="93"/>
      <c r="L88" s="93"/>
      <c r="M88" s="92"/>
      <c r="N88" s="92"/>
      <c r="V88" s="86"/>
      <c r="W88" s="307"/>
      <c r="X88" s="498"/>
    </row>
    <row r="89" spans="1:24" x14ac:dyDescent="0.2">
      <c r="B89" s="106" t="s">
        <v>481</v>
      </c>
      <c r="C89" s="83"/>
      <c r="D89" s="153"/>
      <c r="E89" s="83"/>
      <c r="F89" s="152"/>
      <c r="G89" s="188"/>
      <c r="H89" s="105"/>
      <c r="I89" s="105" t="s">
        <v>79</v>
      </c>
      <c r="J89" s="104"/>
      <c r="K89" s="103">
        <f>SUM(K90:K96)</f>
        <v>0</v>
      </c>
      <c r="L89" s="103">
        <f>SUM(L90:L96)</f>
        <v>0</v>
      </c>
      <c r="M89" s="158">
        <f>SUM(M90:M96)</f>
        <v>0</v>
      </c>
      <c r="N89" s="158">
        <f>SUM(N90:N96)</f>
        <v>0</v>
      </c>
      <c r="O89" s="110"/>
      <c r="V89" s="86"/>
      <c r="W89" s="307"/>
      <c r="X89" s="498"/>
    </row>
    <row r="90" spans="1:24" x14ac:dyDescent="0.2">
      <c r="A90" s="12">
        <v>1500</v>
      </c>
      <c r="B90" s="9" t="s">
        <v>480</v>
      </c>
      <c r="C90" s="18"/>
      <c r="D90" s="23"/>
      <c r="E90" s="18"/>
      <c r="F90" s="24"/>
      <c r="H90" s="5"/>
      <c r="I90" s="5"/>
      <c r="J90" s="96"/>
      <c r="K90" s="95"/>
      <c r="L90" s="95"/>
      <c r="M90" s="92">
        <f t="shared" ref="M90:M95" si="2">K90+L90</f>
        <v>0</v>
      </c>
      <c r="N90" s="95"/>
      <c r="V90" s="86"/>
      <c r="W90" s="307"/>
      <c r="X90" s="498"/>
    </row>
    <row r="91" spans="1:24" x14ac:dyDescent="0.2">
      <c r="A91" s="12">
        <f>A90+1</f>
        <v>1501</v>
      </c>
      <c r="B91" s="9" t="s">
        <v>479</v>
      </c>
      <c r="C91" s="18"/>
      <c r="D91" s="23"/>
      <c r="E91" s="18"/>
      <c r="F91" s="24"/>
      <c r="H91" s="5"/>
      <c r="I91" s="5"/>
      <c r="J91" s="96"/>
      <c r="K91" s="95"/>
      <c r="L91" s="95"/>
      <c r="M91" s="92">
        <f t="shared" si="2"/>
        <v>0</v>
      </c>
      <c r="N91" s="95"/>
      <c r="V91" s="86"/>
      <c r="W91" s="307"/>
      <c r="X91" s="498"/>
    </row>
    <row r="92" spans="1:24" x14ac:dyDescent="0.2">
      <c r="A92" s="12">
        <f>A91+1</f>
        <v>1502</v>
      </c>
      <c r="B92" s="9" t="s">
        <v>478</v>
      </c>
      <c r="C92" s="18"/>
      <c r="D92" s="23"/>
      <c r="E92" s="18"/>
      <c r="F92" s="24"/>
      <c r="H92" s="5"/>
      <c r="I92" s="5"/>
      <c r="J92" s="96"/>
      <c r="K92" s="95"/>
      <c r="L92" s="95"/>
      <c r="M92" s="92">
        <f t="shared" si="2"/>
        <v>0</v>
      </c>
      <c r="N92" s="95"/>
      <c r="V92" s="86"/>
      <c r="W92" s="307"/>
      <c r="X92" s="498"/>
    </row>
    <row r="93" spans="1:24" x14ac:dyDescent="0.2">
      <c r="A93" s="12">
        <f>A92+1</f>
        <v>1503</v>
      </c>
      <c r="B93" t="s">
        <v>477</v>
      </c>
      <c r="C93" s="18"/>
      <c r="D93" s="23"/>
      <c r="E93" s="18"/>
      <c r="F93" s="24"/>
      <c r="H93" s="5"/>
      <c r="I93" s="5"/>
      <c r="J93" s="96"/>
      <c r="K93" s="95"/>
      <c r="L93" s="95"/>
      <c r="M93" s="92">
        <f t="shared" si="2"/>
        <v>0</v>
      </c>
      <c r="N93" s="95"/>
      <c r="V93" s="86"/>
      <c r="W93" s="307"/>
      <c r="X93" s="498"/>
    </row>
    <row r="94" spans="1:24" x14ac:dyDescent="0.2">
      <c r="A94" s="12">
        <f>A93+1</f>
        <v>1504</v>
      </c>
      <c r="B94" s="9" t="s">
        <v>476</v>
      </c>
      <c r="C94" s="18"/>
      <c r="D94" s="23"/>
      <c r="E94" s="18"/>
      <c r="F94" s="24"/>
      <c r="H94" s="5"/>
      <c r="I94" s="5"/>
      <c r="J94" s="96"/>
      <c r="K94" s="95"/>
      <c r="L94" s="95"/>
      <c r="M94" s="92">
        <f t="shared" si="2"/>
        <v>0</v>
      </c>
      <c r="N94" s="95"/>
      <c r="V94" s="86"/>
      <c r="W94" s="307"/>
      <c r="X94" s="498"/>
    </row>
    <row r="95" spans="1:24" x14ac:dyDescent="0.2">
      <c r="A95" s="12">
        <f>A94+1</f>
        <v>1505</v>
      </c>
      <c r="C95" s="18"/>
      <c r="D95" s="23"/>
      <c r="E95" s="18"/>
      <c r="F95" s="24"/>
      <c r="H95" s="5"/>
      <c r="I95" s="5"/>
      <c r="J95" s="96"/>
      <c r="K95" s="95"/>
      <c r="L95" s="95"/>
      <c r="M95" s="92">
        <f t="shared" si="2"/>
        <v>0</v>
      </c>
      <c r="N95" s="95"/>
      <c r="V95" s="86"/>
      <c r="W95" s="307"/>
      <c r="X95" s="498"/>
    </row>
    <row r="96" spans="1:24" x14ac:dyDescent="0.2">
      <c r="C96" s="18"/>
      <c r="D96" s="23"/>
      <c r="E96" s="18"/>
      <c r="F96" s="24"/>
      <c r="H96" s="5"/>
      <c r="I96" s="5"/>
      <c r="J96" s="94"/>
      <c r="K96" s="93"/>
      <c r="L96" s="93"/>
      <c r="M96" s="92"/>
      <c r="N96" s="92"/>
      <c r="V96" s="86"/>
      <c r="W96" s="307"/>
      <c r="X96" s="498"/>
    </row>
    <row r="97" spans="1:29" x14ac:dyDescent="0.2">
      <c r="B97" s="106" t="s">
        <v>475</v>
      </c>
      <c r="C97" s="83"/>
      <c r="D97" s="153"/>
      <c r="E97" s="83"/>
      <c r="F97" s="152"/>
      <c r="G97" s="188"/>
      <c r="H97" s="105"/>
      <c r="I97" s="105" t="s">
        <v>79</v>
      </c>
      <c r="J97" s="104"/>
      <c r="K97" s="103">
        <f>SUM(K98:K101)</f>
        <v>0</v>
      </c>
      <c r="L97" s="103">
        <f>SUM(L98:L101)</f>
        <v>0</v>
      </c>
      <c r="M97" s="158">
        <f>SUM(M98:M101)</f>
        <v>0</v>
      </c>
      <c r="N97" s="158">
        <f>SUM(N98:N101)</f>
        <v>0</v>
      </c>
      <c r="O97" s="110"/>
      <c r="V97" s="86"/>
      <c r="W97" s="307"/>
      <c r="X97" s="498"/>
    </row>
    <row r="98" spans="1:29" x14ac:dyDescent="0.2">
      <c r="A98" s="12">
        <v>1600</v>
      </c>
      <c r="B98" s="9" t="s">
        <v>474</v>
      </c>
      <c r="C98" s="18"/>
      <c r="D98" s="23"/>
      <c r="E98" s="39"/>
      <c r="F98" s="24"/>
      <c r="H98" s="5"/>
      <c r="I98" s="5"/>
      <c r="J98" s="96"/>
      <c r="K98" s="95"/>
      <c r="L98" s="95"/>
      <c r="M98" s="92">
        <f>K98+L98</f>
        <v>0</v>
      </c>
      <c r="N98" s="95"/>
      <c r="V98" s="86"/>
      <c r="W98" s="307"/>
      <c r="X98" s="498"/>
    </row>
    <row r="99" spans="1:29" x14ac:dyDescent="0.2">
      <c r="A99" s="12">
        <f>A98+1</f>
        <v>1601</v>
      </c>
      <c r="B99" s="9" t="s">
        <v>473</v>
      </c>
      <c r="C99" s="18"/>
      <c r="D99" s="23"/>
      <c r="E99" s="367">
        <v>0</v>
      </c>
      <c r="F99" s="97" t="s">
        <v>466</v>
      </c>
      <c r="G99" s="366">
        <v>0</v>
      </c>
      <c r="H99" s="5" t="s">
        <v>465</v>
      </c>
      <c r="I99" s="5"/>
      <c r="J99" s="96"/>
      <c r="K99" s="95"/>
      <c r="L99" s="254">
        <f>E99*G99</f>
        <v>0</v>
      </c>
      <c r="M99" s="92">
        <f>K99+L99</f>
        <v>0</v>
      </c>
      <c r="N99" s="95"/>
      <c r="V99" s="86"/>
      <c r="W99" s="307"/>
      <c r="X99" s="506" t="s">
        <v>544</v>
      </c>
      <c r="Y99" s="525"/>
      <c r="Z99" s="510"/>
      <c r="AA99" s="190"/>
      <c r="AB99" s="190"/>
      <c r="AC99" s="510"/>
    </row>
    <row r="100" spans="1:29" x14ac:dyDescent="0.2">
      <c r="A100" s="12">
        <f>A99+1</f>
        <v>1602</v>
      </c>
      <c r="C100" s="18"/>
      <c r="D100" s="23"/>
      <c r="E100" s="2"/>
      <c r="F100" s="97"/>
      <c r="G100" s="281"/>
      <c r="H100" s="5"/>
      <c r="I100" s="5"/>
      <c r="J100" s="96"/>
      <c r="K100" s="95"/>
      <c r="L100" s="95"/>
      <c r="M100" s="92">
        <f>K100+L100</f>
        <v>0</v>
      </c>
      <c r="N100" s="95"/>
      <c r="V100" s="86"/>
      <c r="W100" s="307"/>
      <c r="X100" s="498"/>
    </row>
    <row r="101" spans="1:29" x14ac:dyDescent="0.2">
      <c r="C101" s="18"/>
      <c r="D101" s="23"/>
      <c r="E101" s="18"/>
      <c r="F101" s="24"/>
      <c r="H101" s="5"/>
      <c r="I101" s="5"/>
      <c r="J101" s="94"/>
      <c r="K101" s="93"/>
      <c r="L101" s="93"/>
      <c r="M101" s="92"/>
      <c r="N101" s="92"/>
      <c r="V101" s="86"/>
      <c r="W101" s="307"/>
      <c r="X101" s="498"/>
    </row>
    <row r="102" spans="1:29" x14ac:dyDescent="0.2">
      <c r="B102" s="106" t="s">
        <v>472</v>
      </c>
      <c r="C102" s="83"/>
      <c r="D102" s="153"/>
      <c r="E102" s="83"/>
      <c r="F102" s="152"/>
      <c r="G102" s="188"/>
      <c r="H102" s="105"/>
      <c r="I102" s="105" t="s">
        <v>79</v>
      </c>
      <c r="J102" s="104"/>
      <c r="K102" s="103">
        <f>SUM(K103:K109)</f>
        <v>0</v>
      </c>
      <c r="L102" s="103">
        <f>SUM(L103:L109)</f>
        <v>0</v>
      </c>
      <c r="M102" s="158">
        <f>SUM(M103:M109)</f>
        <v>0</v>
      </c>
      <c r="N102" s="158">
        <f>SUM(N103:N109)</f>
        <v>0</v>
      </c>
      <c r="O102" s="110"/>
      <c r="V102" s="86"/>
      <c r="W102" s="307"/>
    </row>
    <row r="103" spans="1:29" x14ac:dyDescent="0.2">
      <c r="A103" s="12">
        <v>1700</v>
      </c>
      <c r="B103" s="9" t="s">
        <v>471</v>
      </c>
      <c r="C103" s="18"/>
      <c r="D103" s="23"/>
      <c r="E103" s="9"/>
      <c r="F103" s="24"/>
      <c r="H103" s="5"/>
      <c r="I103" s="5"/>
      <c r="J103" s="96"/>
      <c r="K103" s="95"/>
      <c r="L103" s="95"/>
      <c r="M103" s="92">
        <f t="shared" ref="M103:M108" si="3">K103+L103</f>
        <v>0</v>
      </c>
      <c r="N103" s="95"/>
      <c r="V103" s="86"/>
      <c r="W103" s="307"/>
      <c r="X103" s="529"/>
    </row>
    <row r="104" spans="1:29" x14ac:dyDescent="0.2">
      <c r="A104" s="12">
        <f>A103+1</f>
        <v>1701</v>
      </c>
      <c r="B104" s="9" t="s">
        <v>470</v>
      </c>
      <c r="C104" s="18"/>
      <c r="D104" s="23"/>
      <c r="E104" s="9"/>
      <c r="H104" s="5"/>
      <c r="I104" s="5"/>
      <c r="J104" s="96"/>
      <c r="K104" s="95"/>
      <c r="L104" s="95"/>
      <c r="M104" s="92">
        <f t="shared" si="3"/>
        <v>0</v>
      </c>
      <c r="N104" s="95"/>
      <c r="X104" s="529"/>
      <c r="Z104" s="7"/>
    </row>
    <row r="105" spans="1:29" x14ac:dyDescent="0.2">
      <c r="A105" s="12">
        <f>A104+1</f>
        <v>1702</v>
      </c>
      <c r="B105" s="9" t="s">
        <v>469</v>
      </c>
      <c r="C105" s="18"/>
      <c r="D105" s="23"/>
      <c r="E105" s="39"/>
      <c r="H105" s="5"/>
      <c r="I105" s="5"/>
      <c r="J105" s="96"/>
      <c r="K105" s="95"/>
      <c r="L105" s="95"/>
      <c r="M105" s="92">
        <f t="shared" si="3"/>
        <v>0</v>
      </c>
      <c r="N105" s="95"/>
      <c r="X105" s="506" t="s">
        <v>545</v>
      </c>
      <c r="Y105" s="525"/>
      <c r="Z105" s="530"/>
      <c r="AA105" s="190"/>
      <c r="AB105" s="190"/>
      <c r="AC105" s="510"/>
    </row>
    <row r="106" spans="1:29" x14ac:dyDescent="0.2">
      <c r="A106" s="12">
        <f>A105+1</f>
        <v>1703</v>
      </c>
      <c r="B106" s="9" t="s">
        <v>468</v>
      </c>
      <c r="C106" s="18"/>
      <c r="D106" s="23"/>
      <c r="E106" s="18"/>
      <c r="H106" s="5"/>
      <c r="I106" s="5"/>
      <c r="J106" s="96"/>
      <c r="K106" s="95"/>
      <c r="L106" s="95"/>
      <c r="M106" s="92">
        <f t="shared" si="3"/>
        <v>0</v>
      </c>
      <c r="N106" s="95"/>
      <c r="X106" s="506" t="s">
        <v>546</v>
      </c>
      <c r="Y106" s="525"/>
      <c r="Z106" s="510"/>
      <c r="AA106" s="190"/>
      <c r="AB106" s="190"/>
      <c r="AC106" s="510"/>
    </row>
    <row r="107" spans="1:29" x14ac:dyDescent="0.2">
      <c r="A107" s="12">
        <f>A106+1</f>
        <v>1704</v>
      </c>
      <c r="B107" s="9" t="s">
        <v>467</v>
      </c>
      <c r="C107" s="18"/>
      <c r="D107" s="23"/>
      <c r="E107" s="367">
        <v>0</v>
      </c>
      <c r="F107" s="97" t="s">
        <v>466</v>
      </c>
      <c r="G107" s="366">
        <v>0</v>
      </c>
      <c r="H107" s="5" t="s">
        <v>465</v>
      </c>
      <c r="I107" s="5"/>
      <c r="J107" s="96"/>
      <c r="K107" s="95"/>
      <c r="L107" s="254">
        <f>E107*G107</f>
        <v>0</v>
      </c>
      <c r="M107" s="92">
        <f t="shared" si="3"/>
        <v>0</v>
      </c>
      <c r="N107" s="95"/>
      <c r="X107" s="506" t="s">
        <v>547</v>
      </c>
      <c r="Y107" s="525"/>
      <c r="Z107" s="510"/>
      <c r="AA107" s="190"/>
      <c r="AB107" s="190"/>
      <c r="AC107" s="510"/>
    </row>
    <row r="108" spans="1:29" x14ac:dyDescent="0.2">
      <c r="A108" s="12">
        <f>A107+1</f>
        <v>1705</v>
      </c>
      <c r="C108" s="18"/>
      <c r="D108" s="23"/>
      <c r="E108" s="18"/>
      <c r="F108" s="97"/>
      <c r="G108" s="281"/>
      <c r="H108" s="5"/>
      <c r="I108" s="5"/>
      <c r="J108" s="96"/>
      <c r="K108" s="95"/>
      <c r="L108" s="95"/>
      <c r="M108" s="92">
        <f t="shared" si="3"/>
        <v>0</v>
      </c>
      <c r="N108" s="95"/>
      <c r="X108" s="498"/>
    </row>
    <row r="109" spans="1:29" x14ac:dyDescent="0.2">
      <c r="A109" s="107"/>
      <c r="B109" s="72"/>
      <c r="C109" s="18"/>
      <c r="D109" s="23"/>
      <c r="E109" s="18"/>
      <c r="H109" s="5"/>
      <c r="I109" s="5"/>
      <c r="J109" s="94"/>
      <c r="K109" s="93"/>
      <c r="L109" s="93"/>
      <c r="M109" s="92"/>
      <c r="N109" s="92"/>
      <c r="X109" s="498"/>
    </row>
    <row r="110" spans="1:29" ht="17" thickBot="1" x14ac:dyDescent="0.25">
      <c r="A110" s="107"/>
      <c r="B110" s="72"/>
      <c r="C110" s="267"/>
      <c r="D110" s="365"/>
      <c r="E110" s="364"/>
      <c r="F110" s="90"/>
      <c r="G110" s="90"/>
      <c r="H110" s="274"/>
      <c r="I110" s="274" t="s">
        <v>464</v>
      </c>
      <c r="J110" s="363"/>
      <c r="K110" s="213">
        <f>K62+K71+K77+K83+K89+K97+K102</f>
        <v>0</v>
      </c>
      <c r="L110" s="213">
        <f>L62+L71+L77+L83+L89+L97+L102</f>
        <v>0</v>
      </c>
      <c r="M110" s="213">
        <f>M62+M71+M77+M83+M89+M97+M102</f>
        <v>0</v>
      </c>
      <c r="N110" s="213">
        <f>N62+N71+N77+N83+N89+N97+N102</f>
        <v>0</v>
      </c>
      <c r="Q110" s="101"/>
      <c r="R110" s="101"/>
      <c r="S110" s="101"/>
      <c r="T110" s="101"/>
      <c r="U110" s="101"/>
      <c r="V110" s="187"/>
      <c r="W110" s="415"/>
      <c r="X110" s="531" t="s">
        <v>548</v>
      </c>
      <c r="Y110" s="532"/>
      <c r="Z110" s="533"/>
      <c r="AA110" s="534"/>
      <c r="AB110" s="534"/>
      <c r="AC110" s="533"/>
    </row>
    <row r="111" spans="1:29" ht="17" thickBot="1" x14ac:dyDescent="0.25">
      <c r="A111" s="212"/>
      <c r="B111" s="211"/>
      <c r="C111" s="209"/>
      <c r="D111" s="210"/>
      <c r="E111" s="209"/>
      <c r="F111" s="147"/>
      <c r="G111" s="147"/>
      <c r="H111" s="208"/>
      <c r="I111" s="208"/>
      <c r="J111" s="310"/>
      <c r="K111" s="362"/>
      <c r="L111" s="362"/>
      <c r="M111" s="139"/>
      <c r="N111" s="362"/>
      <c r="Q111" s="101"/>
      <c r="R111" s="101"/>
      <c r="S111" s="101"/>
      <c r="T111" s="101"/>
      <c r="U111" s="101"/>
      <c r="V111" s="187"/>
      <c r="W111" s="415"/>
      <c r="X111" s="531"/>
      <c r="Y111" s="532"/>
      <c r="Z111" s="533"/>
      <c r="AA111" s="534"/>
      <c r="AB111" s="534"/>
      <c r="AC111" s="533"/>
    </row>
    <row r="112" spans="1:29" x14ac:dyDescent="0.2">
      <c r="C112" s="18"/>
      <c r="D112" s="23"/>
      <c r="E112" s="18"/>
      <c r="I112" s="308"/>
      <c r="J112" s="361"/>
      <c r="K112" s="360"/>
      <c r="L112" s="360"/>
      <c r="M112" s="308"/>
      <c r="N112" s="308"/>
      <c r="P112" s="282"/>
      <c r="Q112" s="359"/>
      <c r="R112" s="121"/>
      <c r="S112" s="535"/>
      <c r="T112" s="9"/>
      <c r="U112" s="9"/>
      <c r="V112" s="9"/>
      <c r="W112" s="97"/>
      <c r="X112" s="536" t="s">
        <v>549</v>
      </c>
      <c r="Y112" s="537"/>
      <c r="Z112" s="537"/>
      <c r="AA112" s="538"/>
      <c r="AB112" s="538"/>
      <c r="AC112" s="537"/>
    </row>
    <row r="113" spans="1:29" ht="40" x14ac:dyDescent="0.2">
      <c r="A113" s="107" t="s">
        <v>463</v>
      </c>
      <c r="B113" s="72" t="s">
        <v>462</v>
      </c>
      <c r="C113" s="39"/>
      <c r="D113" s="23"/>
      <c r="E113" s="18"/>
      <c r="G113" s="334"/>
      <c r="H113" s="9"/>
      <c r="I113" s="9"/>
      <c r="J113" s="135"/>
      <c r="K113" s="134" t="s">
        <v>38</v>
      </c>
      <c r="L113" s="133" t="s">
        <v>37</v>
      </c>
      <c r="M113" s="132" t="s">
        <v>36</v>
      </c>
      <c r="N113" s="131" t="s">
        <v>520</v>
      </c>
      <c r="P113" s="282"/>
      <c r="Q113" s="334"/>
      <c r="R113" s="334"/>
      <c r="S113" s="72"/>
      <c r="T113" s="9"/>
      <c r="U113" s="9"/>
      <c r="V113" s="9"/>
      <c r="W113" s="97"/>
      <c r="X113" s="539" t="s">
        <v>550</v>
      </c>
      <c r="Y113" s="510"/>
      <c r="Z113" s="510"/>
      <c r="AA113" s="190"/>
      <c r="AB113" s="190"/>
      <c r="AC113" s="510"/>
    </row>
    <row r="114" spans="1:29" x14ac:dyDescent="0.2">
      <c r="A114" s="9"/>
      <c r="B114" s="355" t="s">
        <v>461</v>
      </c>
      <c r="C114" s="49"/>
      <c r="D114" s="82"/>
      <c r="E114" s="49"/>
      <c r="F114" s="48"/>
      <c r="G114" s="82"/>
      <c r="H114" s="105"/>
      <c r="I114" s="105" t="s">
        <v>79</v>
      </c>
      <c r="J114" s="243"/>
      <c r="K114" s="149">
        <f>SUM(K115:K119)</f>
        <v>0</v>
      </c>
      <c r="L114" s="149">
        <f>SUM(L115:L119)</f>
        <v>0</v>
      </c>
      <c r="M114" s="255">
        <f>SUM(M115:M119)</f>
        <v>0</v>
      </c>
      <c r="N114" s="255">
        <f>SUM(N115:N119)</f>
        <v>0</v>
      </c>
      <c r="O114" s="110"/>
      <c r="P114" s="282"/>
      <c r="Q114" s="359"/>
      <c r="R114" s="121"/>
      <c r="S114" s="535"/>
      <c r="T114" s="9"/>
      <c r="U114" s="9"/>
      <c r="V114" s="540"/>
      <c r="W114" s="97"/>
      <c r="X114" s="541" t="s">
        <v>551</v>
      </c>
      <c r="Y114" s="526"/>
      <c r="Z114" s="242"/>
      <c r="AA114" s="527"/>
      <c r="AB114" s="527"/>
      <c r="AC114" s="242"/>
    </row>
    <row r="115" spans="1:29" x14ac:dyDescent="0.2">
      <c r="A115" s="9"/>
      <c r="C115" s="9"/>
      <c r="D115" s="9"/>
      <c r="E115" s="9"/>
      <c r="G115" s="9"/>
      <c r="H115" s="9"/>
      <c r="I115" s="9"/>
      <c r="J115" s="9"/>
      <c r="K115" s="95"/>
      <c r="L115" s="95"/>
      <c r="M115" s="92"/>
      <c r="N115" s="92"/>
      <c r="O115" s="9"/>
      <c r="P115" s="292" t="s">
        <v>354</v>
      </c>
      <c r="Q115" s="291" t="s">
        <v>353</v>
      </c>
      <c r="R115" s="542" t="s">
        <v>552</v>
      </c>
      <c r="S115" s="543" t="s">
        <v>553</v>
      </c>
      <c r="T115" s="544" t="s">
        <v>554</v>
      </c>
      <c r="U115" s="545" t="s">
        <v>555</v>
      </c>
      <c r="V115" s="546" t="s">
        <v>556</v>
      </c>
      <c r="W115" s="547" t="s">
        <v>557</v>
      </c>
      <c r="X115" s="548" t="s">
        <v>558</v>
      </c>
      <c r="Y115" s="549"/>
      <c r="Z115" s="550"/>
      <c r="AA115" s="551"/>
      <c r="AB115" s="551"/>
      <c r="AC115" s="550"/>
    </row>
    <row r="116" spans="1:29" x14ac:dyDescent="0.2">
      <c r="A116" s="12">
        <v>2100</v>
      </c>
      <c r="B116" s="9" t="s">
        <v>460</v>
      </c>
      <c r="C116" s="121"/>
      <c r="D116" s="75"/>
      <c r="E116" s="121"/>
      <c r="F116" s="7"/>
      <c r="G116" s="97"/>
      <c r="H116" s="14"/>
      <c r="I116" s="358"/>
      <c r="J116" s="96"/>
      <c r="K116" s="95"/>
      <c r="L116" s="95"/>
      <c r="M116" s="92">
        <f>K116+L116</f>
        <v>0</v>
      </c>
      <c r="N116" s="92"/>
      <c r="O116" s="357" t="s">
        <v>361</v>
      </c>
      <c r="P116" s="356"/>
      <c r="Q116" s="1">
        <f>$X$121</f>
        <v>0</v>
      </c>
      <c r="R116" s="1">
        <f>$X$122</f>
        <v>0</v>
      </c>
      <c r="S116" s="1">
        <f>$X$123</f>
        <v>0</v>
      </c>
      <c r="T116" s="1">
        <f>$X$124</f>
        <v>0</v>
      </c>
      <c r="V116" s="7">
        <v>0</v>
      </c>
      <c r="W116" s="164">
        <f>U116*V116</f>
        <v>0</v>
      </c>
      <c r="X116" s="552" t="s">
        <v>559</v>
      </c>
      <c r="Y116" s="553"/>
      <c r="Z116" s="554"/>
      <c r="AA116" s="553"/>
      <c r="AB116" s="553"/>
      <c r="AC116" s="554"/>
    </row>
    <row r="117" spans="1:29" x14ac:dyDescent="0.2">
      <c r="A117" s="12">
        <f>A116+1</f>
        <v>2101</v>
      </c>
      <c r="B117" s="9" t="s">
        <v>459</v>
      </c>
      <c r="C117" s="18"/>
      <c r="D117" s="23"/>
      <c r="E117" s="18"/>
      <c r="F117" s="240"/>
      <c r="G117" s="97"/>
      <c r="H117" s="14"/>
      <c r="I117" s="358"/>
      <c r="J117" s="96"/>
      <c r="K117" s="95"/>
      <c r="L117" s="95"/>
      <c r="M117" s="92">
        <f>K117+L117</f>
        <v>0</v>
      </c>
      <c r="N117" s="92"/>
      <c r="O117" s="357" t="s">
        <v>361</v>
      </c>
      <c r="P117" s="356"/>
      <c r="W117" s="164">
        <f>U117*V117</f>
        <v>0</v>
      </c>
      <c r="X117" s="555" t="s">
        <v>560</v>
      </c>
      <c r="Y117" s="532"/>
      <c r="Z117" s="533"/>
      <c r="AA117" s="534"/>
      <c r="AB117" s="534"/>
      <c r="AC117" s="533"/>
    </row>
    <row r="118" spans="1:29" x14ac:dyDescent="0.2">
      <c r="A118" s="12">
        <f>A117+1</f>
        <v>2102</v>
      </c>
      <c r="C118" s="18"/>
      <c r="D118" s="23"/>
      <c r="E118" s="18"/>
      <c r="F118" s="7"/>
      <c r="G118" s="97"/>
      <c r="H118" s="14"/>
      <c r="I118" s="4"/>
      <c r="J118" s="96"/>
      <c r="K118" s="95"/>
      <c r="L118" s="95"/>
      <c r="M118" s="92">
        <f>K118+L118</f>
        <v>0</v>
      </c>
      <c r="N118" s="92"/>
      <c r="O118" s="357" t="s">
        <v>361</v>
      </c>
      <c r="P118" s="356"/>
      <c r="W118" s="164">
        <f>U118*V118</f>
        <v>0</v>
      </c>
      <c r="X118" s="556" t="s">
        <v>561</v>
      </c>
      <c r="Y118" s="9"/>
      <c r="AA118" s="9"/>
      <c r="AB118" s="9"/>
    </row>
    <row r="119" spans="1:29" x14ac:dyDescent="0.2">
      <c r="A119" s="9"/>
      <c r="C119" s="9"/>
      <c r="D119" s="9"/>
      <c r="E119" s="9"/>
      <c r="G119" s="9"/>
      <c r="H119" s="9"/>
      <c r="I119" s="9"/>
      <c r="J119" s="9"/>
      <c r="K119" s="95"/>
      <c r="L119" s="95"/>
      <c r="M119" s="92"/>
      <c r="N119" s="95"/>
      <c r="O119" s="9"/>
      <c r="P119" s="332"/>
      <c r="X119" s="557" t="s">
        <v>562</v>
      </c>
      <c r="Y119" s="525"/>
      <c r="Z119" s="510"/>
      <c r="AA119" s="190"/>
      <c r="AB119" s="190"/>
      <c r="AC119" s="510"/>
    </row>
    <row r="120" spans="1:29" x14ac:dyDescent="0.2">
      <c r="A120" s="9"/>
      <c r="B120" s="355" t="s">
        <v>458</v>
      </c>
      <c r="C120" s="49"/>
      <c r="D120" s="82"/>
      <c r="E120" s="49"/>
      <c r="F120" s="48"/>
      <c r="G120" s="82"/>
      <c r="H120" s="105"/>
      <c r="I120" s="105" t="s">
        <v>79</v>
      </c>
      <c r="J120" s="243"/>
      <c r="K120" s="149">
        <f>SUM(K121:K124)</f>
        <v>0</v>
      </c>
      <c r="L120" s="149">
        <f>SUM(L121:L124)</f>
        <v>0</v>
      </c>
      <c r="M120" s="255">
        <f>SUM(M121:M124)</f>
        <v>0</v>
      </c>
      <c r="N120" s="296">
        <f>SUM(N121:N124)</f>
        <v>0</v>
      </c>
      <c r="O120" s="110"/>
      <c r="P120" s="282"/>
      <c r="X120" s="498"/>
    </row>
    <row r="121" spans="1:29" x14ac:dyDescent="0.2">
      <c r="A121" s="107"/>
      <c r="B121" s="72"/>
      <c r="C121" s="121" t="s">
        <v>378</v>
      </c>
      <c r="D121" s="75" t="s">
        <v>377</v>
      </c>
      <c r="E121" s="121" t="s">
        <v>376</v>
      </c>
      <c r="F121" s="317"/>
      <c r="G121" s="23" t="s">
        <v>412</v>
      </c>
      <c r="H121" s="17"/>
      <c r="I121" s="17"/>
      <c r="J121" s="115"/>
      <c r="K121" s="114"/>
      <c r="L121" s="114"/>
      <c r="M121" s="288" t="s">
        <v>355</v>
      </c>
      <c r="N121" s="354"/>
      <c r="P121" s="292" t="s">
        <v>354</v>
      </c>
      <c r="Q121" s="291" t="s">
        <v>353</v>
      </c>
      <c r="R121" s="542" t="s">
        <v>552</v>
      </c>
      <c r="S121" s="543" t="s">
        <v>553</v>
      </c>
      <c r="T121" s="544" t="s">
        <v>554</v>
      </c>
      <c r="U121" s="545" t="s">
        <v>555</v>
      </c>
      <c r="V121" s="546" t="s">
        <v>556</v>
      </c>
      <c r="W121" s="547" t="s">
        <v>557</v>
      </c>
      <c r="X121" s="558"/>
      <c r="Y121" s="537" t="s">
        <v>563</v>
      </c>
      <c r="Z121" s="537"/>
      <c r="AA121" s="538"/>
      <c r="AB121" s="538"/>
      <c r="AC121" s="537"/>
    </row>
    <row r="122" spans="1:29" x14ac:dyDescent="0.2">
      <c r="A122" s="12">
        <v>2200</v>
      </c>
      <c r="B122" s="9" t="s">
        <v>457</v>
      </c>
      <c r="C122" s="156">
        <v>0</v>
      </c>
      <c r="D122" s="156">
        <f>G19</f>
        <v>0</v>
      </c>
      <c r="E122" s="2">
        <v>0</v>
      </c>
      <c r="F122" s="317" t="s">
        <v>456</v>
      </c>
      <c r="G122" s="2">
        <f>C122+D122+E122</f>
        <v>0</v>
      </c>
      <c r="H122" s="14"/>
      <c r="I122" s="15" t="s">
        <v>455</v>
      </c>
      <c r="J122" s="96"/>
      <c r="K122" s="95"/>
      <c r="L122" s="95">
        <v>0</v>
      </c>
      <c r="M122" s="92">
        <f>K122+L122</f>
        <v>0</v>
      </c>
      <c r="N122" s="92"/>
      <c r="O122" s="3" t="s">
        <v>361</v>
      </c>
      <c r="P122" s="282"/>
      <c r="Q122" s="1">
        <f>$X$121</f>
        <v>0</v>
      </c>
      <c r="R122" s="1">
        <f>$X$122</f>
        <v>0</v>
      </c>
      <c r="S122" s="1">
        <f>$X$123</f>
        <v>0</v>
      </c>
      <c r="T122" s="1">
        <f>$X$124</f>
        <v>0</v>
      </c>
      <c r="U122" s="1">
        <v>0</v>
      </c>
      <c r="V122" s="7">
        <v>0</v>
      </c>
      <c r="W122" s="164">
        <f>U122*V122</f>
        <v>0</v>
      </c>
      <c r="X122" s="559"/>
      <c r="Y122" s="510" t="s">
        <v>564</v>
      </c>
      <c r="Z122" s="510"/>
      <c r="AA122" s="190"/>
      <c r="AB122" s="190"/>
      <c r="AC122" s="510"/>
    </row>
    <row r="123" spans="1:29" x14ac:dyDescent="0.2">
      <c r="C123" s="18"/>
      <c r="D123" s="23"/>
      <c r="E123" s="18"/>
      <c r="F123" s="240"/>
      <c r="G123" s="18"/>
      <c r="H123" s="15"/>
      <c r="I123" s="119"/>
      <c r="J123" s="119"/>
      <c r="K123" s="29"/>
      <c r="L123" s="29"/>
      <c r="M123" s="95"/>
      <c r="N123" s="92"/>
      <c r="P123" s="282"/>
      <c r="X123" s="560"/>
      <c r="Y123" s="242" t="s">
        <v>565</v>
      </c>
      <c r="Z123" s="242"/>
      <c r="AA123" s="527"/>
      <c r="AB123" s="527"/>
      <c r="AC123" s="242"/>
    </row>
    <row r="124" spans="1:29" x14ac:dyDescent="0.2">
      <c r="C124" s="18"/>
      <c r="D124" s="23"/>
      <c r="E124" s="18"/>
      <c r="F124" s="240"/>
      <c r="G124" s="18"/>
      <c r="H124" s="15"/>
      <c r="I124" s="119"/>
      <c r="J124" s="119"/>
      <c r="K124" s="321"/>
      <c r="L124" s="321"/>
      <c r="M124" s="108"/>
      <c r="N124" s="108"/>
      <c r="P124" s="282"/>
      <c r="X124" s="561"/>
      <c r="Y124" s="562" t="s">
        <v>566</v>
      </c>
      <c r="Z124" s="563"/>
      <c r="AA124" s="562"/>
      <c r="AB124" s="562"/>
      <c r="AC124" s="563"/>
    </row>
    <row r="125" spans="1:29" x14ac:dyDescent="0.2">
      <c r="B125" s="106" t="s">
        <v>454</v>
      </c>
      <c r="C125" s="83"/>
      <c r="D125" s="153"/>
      <c r="E125" s="83"/>
      <c r="F125" s="320"/>
      <c r="G125" s="83"/>
      <c r="H125" s="105"/>
      <c r="I125" s="105" t="s">
        <v>79</v>
      </c>
      <c r="J125" s="243"/>
      <c r="K125" s="149">
        <f>SUM(K126:K139)</f>
        <v>0</v>
      </c>
      <c r="L125" s="149">
        <f>SUM(L126:L139)</f>
        <v>0</v>
      </c>
      <c r="M125" s="296">
        <f>SUM(M126:M139)</f>
        <v>0</v>
      </c>
      <c r="N125" s="296">
        <f>SUM(N126:N139)</f>
        <v>0</v>
      </c>
      <c r="P125" s="282"/>
      <c r="X125" s="564" t="s">
        <v>567</v>
      </c>
      <c r="Y125" s="9"/>
      <c r="AA125" s="9"/>
      <c r="AB125" s="9"/>
    </row>
    <row r="126" spans="1:29" ht="29" x14ac:dyDescent="0.2">
      <c r="C126" s="353" t="s">
        <v>378</v>
      </c>
      <c r="D126" s="352" t="s">
        <v>377</v>
      </c>
      <c r="E126" s="351" t="s">
        <v>376</v>
      </c>
      <c r="F126" s="7"/>
      <c r="G126" s="220" t="s">
        <v>412</v>
      </c>
      <c r="H126" s="350" t="s">
        <v>375</v>
      </c>
      <c r="I126" s="319" t="s">
        <v>374</v>
      </c>
      <c r="J126" s="115"/>
      <c r="K126" s="114"/>
      <c r="L126" s="114"/>
      <c r="M126" s="288" t="s">
        <v>355</v>
      </c>
      <c r="N126" s="288"/>
      <c r="P126" s="292" t="s">
        <v>354</v>
      </c>
      <c r="Q126" s="291" t="s">
        <v>353</v>
      </c>
      <c r="R126" s="542" t="s">
        <v>552</v>
      </c>
      <c r="S126" s="543" t="s">
        <v>553</v>
      </c>
      <c r="T126" s="544" t="s">
        <v>554</v>
      </c>
      <c r="U126" s="545" t="s">
        <v>555</v>
      </c>
      <c r="V126" s="546" t="s">
        <v>556</v>
      </c>
      <c r="W126" s="547" t="s">
        <v>557</v>
      </c>
      <c r="X126" s="565" t="s">
        <v>568</v>
      </c>
    </row>
    <row r="127" spans="1:29" x14ac:dyDescent="0.2">
      <c r="A127" s="12">
        <v>2310</v>
      </c>
      <c r="B127" s="9" t="s">
        <v>453</v>
      </c>
      <c r="C127" s="349">
        <v>0</v>
      </c>
      <c r="D127" s="348">
        <f>$G$19</f>
        <v>0</v>
      </c>
      <c r="E127" s="347">
        <v>0</v>
      </c>
      <c r="F127" s="317"/>
      <c r="G127" s="156">
        <f>C127+D127+E127</f>
        <v>0</v>
      </c>
      <c r="H127" s="346">
        <v>0</v>
      </c>
      <c r="I127" s="4">
        <f t="shared" ref="I127:I135" si="4">ROUND(($H127*108.33%)*2,1)/2</f>
        <v>0</v>
      </c>
      <c r="J127" s="96"/>
      <c r="K127" s="95"/>
      <c r="L127" s="95">
        <f t="shared" ref="L127:L135" si="5">ROUND((G127*I127)*2,1)/2</f>
        <v>0</v>
      </c>
      <c r="M127" s="92">
        <f t="shared" ref="M127:M135" si="6">K127+L127</f>
        <v>0</v>
      </c>
      <c r="N127" s="92"/>
      <c r="P127" s="282"/>
      <c r="Q127" s="345">
        <f>$X$121</f>
        <v>0</v>
      </c>
      <c r="R127" s="566">
        <f>$X$122</f>
        <v>0</v>
      </c>
      <c r="S127" s="567">
        <f>$X$123</f>
        <v>0</v>
      </c>
      <c r="T127" s="568">
        <f>$X$124</f>
        <v>0</v>
      </c>
      <c r="U127" s="1">
        <v>0</v>
      </c>
      <c r="V127" s="7">
        <v>0</v>
      </c>
      <c r="W127" s="164">
        <f t="shared" ref="W127:W134" si="7">U127*V127</f>
        <v>0</v>
      </c>
      <c r="X127" s="569" t="s">
        <v>569</v>
      </c>
    </row>
    <row r="128" spans="1:29" x14ac:dyDescent="0.2">
      <c r="A128" s="12">
        <f t="shared" ref="A128:A134" si="8">A127+1</f>
        <v>2311</v>
      </c>
      <c r="B128" s="9" t="s">
        <v>452</v>
      </c>
      <c r="C128" s="156">
        <v>0</v>
      </c>
      <c r="D128" s="156">
        <f>$G$19</f>
        <v>0</v>
      </c>
      <c r="E128" s="156">
        <v>0</v>
      </c>
      <c r="F128" s="240"/>
      <c r="G128" s="156">
        <f>C128+D128+E128</f>
        <v>0</v>
      </c>
      <c r="H128" s="14">
        <v>0</v>
      </c>
      <c r="I128" s="4">
        <f t="shared" si="4"/>
        <v>0</v>
      </c>
      <c r="J128" s="96"/>
      <c r="K128" s="95"/>
      <c r="L128" s="95">
        <f t="shared" si="5"/>
        <v>0</v>
      </c>
      <c r="M128" s="92">
        <f t="shared" si="6"/>
        <v>0</v>
      </c>
      <c r="N128" s="92"/>
      <c r="P128" s="282"/>
      <c r="W128" s="164">
        <f t="shared" si="7"/>
        <v>0</v>
      </c>
      <c r="X128" s="569"/>
    </row>
    <row r="129" spans="1:29" x14ac:dyDescent="0.2">
      <c r="A129" s="12">
        <f t="shared" si="8"/>
        <v>2312</v>
      </c>
      <c r="B129" s="9" t="s">
        <v>451</v>
      </c>
      <c r="C129" s="156">
        <v>0</v>
      </c>
      <c r="D129" s="156">
        <f>$G$19</f>
        <v>0</v>
      </c>
      <c r="E129" s="156">
        <v>0</v>
      </c>
      <c r="F129" s="317"/>
      <c r="G129" s="156">
        <f>C129+D129+E129</f>
        <v>0</v>
      </c>
      <c r="H129" s="14">
        <v>0</v>
      </c>
      <c r="I129" s="4">
        <f t="shared" si="4"/>
        <v>0</v>
      </c>
      <c r="J129" s="96"/>
      <c r="K129" s="95"/>
      <c r="L129" s="95">
        <f t="shared" si="5"/>
        <v>0</v>
      </c>
      <c r="M129" s="92">
        <f t="shared" si="6"/>
        <v>0</v>
      </c>
      <c r="N129" s="92"/>
      <c r="O129" s="3" t="s">
        <v>361</v>
      </c>
      <c r="P129" s="282"/>
      <c r="W129" s="164">
        <f t="shared" si="7"/>
        <v>0</v>
      </c>
      <c r="X129" s="570" t="s">
        <v>570</v>
      </c>
      <c r="Y129" s="571"/>
      <c r="Z129" s="537"/>
      <c r="AA129" s="538"/>
      <c r="AB129" s="538"/>
      <c r="AC129" s="537"/>
    </row>
    <row r="130" spans="1:29" x14ac:dyDescent="0.2">
      <c r="A130" s="12">
        <f t="shared" si="8"/>
        <v>2313</v>
      </c>
      <c r="B130" s="9" t="s">
        <v>450</v>
      </c>
      <c r="C130" s="156"/>
      <c r="D130" s="156"/>
      <c r="E130" s="156"/>
      <c r="F130" s="276" t="s">
        <v>449</v>
      </c>
      <c r="G130" s="2">
        <v>0</v>
      </c>
      <c r="H130" s="14">
        <v>0</v>
      </c>
      <c r="I130" s="4">
        <f t="shared" si="4"/>
        <v>0</v>
      </c>
      <c r="J130" s="96"/>
      <c r="K130" s="95"/>
      <c r="L130" s="95">
        <f t="shared" si="5"/>
        <v>0</v>
      </c>
      <c r="M130" s="92">
        <f t="shared" si="6"/>
        <v>0</v>
      </c>
      <c r="N130" s="92"/>
      <c r="O130" s="3" t="s">
        <v>361</v>
      </c>
      <c r="P130" s="282"/>
      <c r="W130" s="164">
        <f t="shared" si="7"/>
        <v>0</v>
      </c>
      <c r="X130" s="572" t="s">
        <v>571</v>
      </c>
      <c r="Y130" s="526"/>
      <c r="Z130" s="242"/>
      <c r="AA130" s="527"/>
      <c r="AB130" s="527"/>
      <c r="AC130" s="242"/>
    </row>
    <row r="131" spans="1:29" x14ac:dyDescent="0.2">
      <c r="A131" s="12">
        <f t="shared" si="8"/>
        <v>2314</v>
      </c>
      <c r="B131" s="9" t="s">
        <v>448</v>
      </c>
      <c r="C131" s="156">
        <v>0</v>
      </c>
      <c r="D131" s="156">
        <f>$G$19</f>
        <v>0</v>
      </c>
      <c r="E131" s="156">
        <v>0</v>
      </c>
      <c r="F131" s="317"/>
      <c r="G131" s="156">
        <f>D131+C131+E131</f>
        <v>0</v>
      </c>
      <c r="H131" s="14">
        <v>0</v>
      </c>
      <c r="I131" s="4">
        <f t="shared" si="4"/>
        <v>0</v>
      </c>
      <c r="J131" s="96"/>
      <c r="K131" s="95"/>
      <c r="L131" s="95">
        <f t="shared" si="5"/>
        <v>0</v>
      </c>
      <c r="M131" s="92">
        <f t="shared" si="6"/>
        <v>0</v>
      </c>
      <c r="N131" s="92"/>
      <c r="P131" s="282"/>
      <c r="W131" s="164">
        <f t="shared" si="7"/>
        <v>0</v>
      </c>
      <c r="X131" s="573" t="s">
        <v>572</v>
      </c>
      <c r="Y131" s="574"/>
      <c r="Z131" s="563"/>
      <c r="AA131" s="562"/>
      <c r="AB131" s="562"/>
      <c r="AC131" s="563"/>
    </row>
    <row r="132" spans="1:29" x14ac:dyDescent="0.2">
      <c r="A132" s="12">
        <f t="shared" si="8"/>
        <v>2315</v>
      </c>
      <c r="B132" s="9" t="s">
        <v>447</v>
      </c>
      <c r="C132" s="156"/>
      <c r="D132" s="156"/>
      <c r="E132" s="156">
        <v>0</v>
      </c>
      <c r="F132" s="317"/>
      <c r="G132" s="156">
        <f>D132+C132+E132</f>
        <v>0</v>
      </c>
      <c r="H132" s="14">
        <v>0</v>
      </c>
      <c r="I132" s="4">
        <f t="shared" si="4"/>
        <v>0</v>
      </c>
      <c r="J132" s="96"/>
      <c r="K132" s="95"/>
      <c r="L132" s="95">
        <f t="shared" si="5"/>
        <v>0</v>
      </c>
      <c r="M132" s="92">
        <f t="shared" si="6"/>
        <v>0</v>
      </c>
      <c r="N132" s="92"/>
      <c r="O132" s="3" t="s">
        <v>361</v>
      </c>
      <c r="P132" s="282"/>
      <c r="W132" s="164">
        <f t="shared" si="7"/>
        <v>0</v>
      </c>
      <c r="X132" s="575" t="s">
        <v>573</v>
      </c>
      <c r="Y132" s="576"/>
      <c r="Z132" s="577"/>
      <c r="AA132" s="578"/>
      <c r="AB132" s="578"/>
      <c r="AC132" s="577"/>
    </row>
    <row r="133" spans="1:29" x14ac:dyDescent="0.2">
      <c r="A133" s="12">
        <f t="shared" si="8"/>
        <v>2316</v>
      </c>
      <c r="B133" s="9" t="s">
        <v>383</v>
      </c>
      <c r="C133" s="156">
        <v>0</v>
      </c>
      <c r="D133" s="156">
        <f>$G$19</f>
        <v>0</v>
      </c>
      <c r="E133" s="156">
        <v>0</v>
      </c>
      <c r="F133" s="317"/>
      <c r="G133" s="156">
        <f>D133+C133+E133</f>
        <v>0</v>
      </c>
      <c r="H133" s="14">
        <v>0</v>
      </c>
      <c r="I133" s="4">
        <f t="shared" si="4"/>
        <v>0</v>
      </c>
      <c r="J133" s="96"/>
      <c r="K133" s="95"/>
      <c r="L133" s="95">
        <f t="shared" si="5"/>
        <v>0</v>
      </c>
      <c r="M133" s="92">
        <f t="shared" si="6"/>
        <v>0</v>
      </c>
      <c r="N133" s="92"/>
      <c r="O133" s="3" t="s">
        <v>361</v>
      </c>
      <c r="P133" s="282"/>
      <c r="W133" s="164">
        <f t="shared" si="7"/>
        <v>0</v>
      </c>
      <c r="X133" s="498"/>
    </row>
    <row r="134" spans="1:29" x14ac:dyDescent="0.2">
      <c r="A134" s="12">
        <f t="shared" si="8"/>
        <v>2317</v>
      </c>
      <c r="B134" s="221" t="s">
        <v>446</v>
      </c>
      <c r="C134" s="156">
        <v>0</v>
      </c>
      <c r="D134" s="156">
        <f>$G$19</f>
        <v>0</v>
      </c>
      <c r="E134" s="156">
        <v>0</v>
      </c>
      <c r="F134" s="317"/>
      <c r="G134" s="156">
        <f>D134+C134+E134</f>
        <v>0</v>
      </c>
      <c r="H134" s="14">
        <v>0</v>
      </c>
      <c r="I134" s="4">
        <f t="shared" si="4"/>
        <v>0</v>
      </c>
      <c r="J134" s="96"/>
      <c r="K134" s="95"/>
      <c r="L134" s="95">
        <f t="shared" si="5"/>
        <v>0</v>
      </c>
      <c r="M134" s="92">
        <f t="shared" si="6"/>
        <v>0</v>
      </c>
      <c r="N134" s="92"/>
      <c r="P134" s="282"/>
      <c r="W134" s="164">
        <f t="shared" si="7"/>
        <v>0</v>
      </c>
      <c r="X134" s="498"/>
    </row>
    <row r="135" spans="1:29" x14ac:dyDescent="0.2">
      <c r="A135" s="12">
        <v>2318</v>
      </c>
      <c r="B135" s="9" t="s">
        <v>445</v>
      </c>
      <c r="C135" s="156">
        <v>0</v>
      </c>
      <c r="D135" s="156">
        <f>$G$19</f>
        <v>0</v>
      </c>
      <c r="E135" s="156">
        <v>0</v>
      </c>
      <c r="F135" s="317"/>
      <c r="G135" s="156">
        <f>D135+C135+E135</f>
        <v>0</v>
      </c>
      <c r="H135" s="14">
        <v>0</v>
      </c>
      <c r="I135" s="4">
        <f t="shared" si="4"/>
        <v>0</v>
      </c>
      <c r="J135" s="96"/>
      <c r="K135" s="95"/>
      <c r="L135" s="95">
        <f t="shared" si="5"/>
        <v>0</v>
      </c>
      <c r="M135" s="92">
        <f t="shared" si="6"/>
        <v>0</v>
      </c>
      <c r="N135" s="92"/>
      <c r="P135" s="282"/>
      <c r="X135" s="498"/>
    </row>
    <row r="136" spans="1:29" x14ac:dyDescent="0.2">
      <c r="C136" s="2"/>
      <c r="D136" s="156"/>
      <c r="E136" s="2"/>
      <c r="F136" s="317"/>
      <c r="G136" s="156"/>
      <c r="H136" s="4"/>
      <c r="I136" s="14"/>
      <c r="J136" s="344"/>
      <c r="K136" s="114"/>
      <c r="L136" s="114"/>
      <c r="M136" s="92"/>
      <c r="N136" s="92"/>
      <c r="P136" s="282"/>
      <c r="X136" s="498"/>
    </row>
    <row r="137" spans="1:29" x14ac:dyDescent="0.2">
      <c r="A137" s="12">
        <v>2319</v>
      </c>
      <c r="B137" s="9" t="s">
        <v>372</v>
      </c>
      <c r="C137" s="343">
        <f>$G$22</f>
        <v>0</v>
      </c>
      <c r="D137" s="156" t="s">
        <v>4</v>
      </c>
      <c r="E137" s="2" t="s">
        <v>76</v>
      </c>
      <c r="F137" s="317">
        <f>SUM(L126:L136)-L129-L130-L132-L133</f>
        <v>0</v>
      </c>
      <c r="G137" s="166" t="s">
        <v>380</v>
      </c>
      <c r="H137" s="4"/>
      <c r="I137" s="327"/>
      <c r="J137" s="96"/>
      <c r="K137" s="95"/>
      <c r="L137" s="95">
        <f>ROUND((F137*C137%)*2,1)/2</f>
        <v>0</v>
      </c>
      <c r="M137" s="92">
        <f>K137+L137</f>
        <v>0</v>
      </c>
      <c r="N137" s="92"/>
      <c r="P137" s="282"/>
      <c r="X137" s="557" t="s">
        <v>574</v>
      </c>
      <c r="Y137" s="525"/>
      <c r="Z137" s="510"/>
      <c r="AA137" s="190"/>
      <c r="AB137" s="190"/>
      <c r="AC137" s="510"/>
    </row>
    <row r="138" spans="1:29" x14ac:dyDescent="0.2">
      <c r="B138" s="9" t="s">
        <v>371</v>
      </c>
      <c r="C138" s="343">
        <f>$G$22</f>
        <v>0</v>
      </c>
      <c r="D138" s="156" t="s">
        <v>4</v>
      </c>
      <c r="E138" s="2" t="s">
        <v>76</v>
      </c>
      <c r="F138" s="317">
        <f>SUM(K126:K136)-K129-K130-K132-K133</f>
        <v>0</v>
      </c>
      <c r="G138" s="166" t="s">
        <v>380</v>
      </c>
      <c r="H138" s="4"/>
      <c r="I138" s="327"/>
      <c r="J138" s="96"/>
      <c r="K138" s="95">
        <f>ROUND((F138*C138%)*2,1)/2</f>
        <v>0</v>
      </c>
      <c r="L138" s="95"/>
      <c r="M138" s="92">
        <f>K138+L138</f>
        <v>0</v>
      </c>
      <c r="N138" s="92"/>
      <c r="P138" s="282"/>
      <c r="X138" s="557"/>
      <c r="Y138" s="525"/>
      <c r="Z138" s="510"/>
      <c r="AA138" s="190"/>
      <c r="AB138" s="190"/>
      <c r="AC138" s="510"/>
    </row>
    <row r="139" spans="1:29" x14ac:dyDescent="0.2">
      <c r="B139" s="72"/>
      <c r="C139" s="121"/>
      <c r="D139" s="75"/>
      <c r="E139" s="121"/>
      <c r="F139" s="7"/>
      <c r="G139" s="97"/>
      <c r="H139" s="120"/>
      <c r="I139" s="119"/>
      <c r="J139" s="123"/>
      <c r="K139" s="29"/>
      <c r="L139" s="29"/>
      <c r="M139" s="122"/>
      <c r="N139" s="122"/>
      <c r="P139" s="282"/>
      <c r="Q139" s="101"/>
      <c r="R139" s="101"/>
      <c r="S139" s="101"/>
      <c r="T139" s="101"/>
      <c r="U139" s="101"/>
      <c r="V139" s="187"/>
      <c r="W139" s="415"/>
      <c r="X139" s="498"/>
    </row>
    <row r="140" spans="1:29" x14ac:dyDescent="0.2">
      <c r="B140" s="106" t="s">
        <v>444</v>
      </c>
      <c r="C140" s="49"/>
      <c r="D140" s="82"/>
      <c r="E140" s="49"/>
      <c r="F140" s="320"/>
      <c r="G140" s="297"/>
      <c r="H140" s="105"/>
      <c r="I140" s="105" t="s">
        <v>79</v>
      </c>
      <c r="J140" s="243"/>
      <c r="K140" s="149">
        <f>SUM(K141:K154)</f>
        <v>0</v>
      </c>
      <c r="L140" s="149">
        <f>SUM(L141:L154)</f>
        <v>0</v>
      </c>
      <c r="M140" s="255">
        <f>SUM(M141:M154)</f>
        <v>0</v>
      </c>
      <c r="N140" s="255">
        <f>SUM(N141:N154)</f>
        <v>0</v>
      </c>
      <c r="O140" s="110"/>
      <c r="P140" s="282"/>
      <c r="Q140" s="101"/>
      <c r="R140" s="101"/>
      <c r="S140" s="101"/>
      <c r="T140" s="101"/>
      <c r="U140" s="101"/>
      <c r="V140" s="187"/>
      <c r="W140" s="415"/>
      <c r="X140" s="498"/>
    </row>
    <row r="141" spans="1:29" ht="29" x14ac:dyDescent="0.2">
      <c r="B141" s="342"/>
      <c r="C141" s="340" t="s">
        <v>378</v>
      </c>
      <c r="D141" s="341" t="s">
        <v>377</v>
      </c>
      <c r="E141" s="340" t="s">
        <v>376</v>
      </c>
      <c r="F141" s="339"/>
      <c r="G141" s="220" t="s">
        <v>412</v>
      </c>
      <c r="H141" s="319" t="s">
        <v>375</v>
      </c>
      <c r="I141" s="338" t="s">
        <v>374</v>
      </c>
      <c r="J141" s="115"/>
      <c r="K141" s="114"/>
      <c r="L141" s="114"/>
      <c r="M141" s="288" t="s">
        <v>355</v>
      </c>
      <c r="N141" s="288" t="s">
        <v>355</v>
      </c>
      <c r="P141" s="292" t="s">
        <v>354</v>
      </c>
      <c r="Q141" s="291" t="s">
        <v>353</v>
      </c>
      <c r="R141" s="542" t="s">
        <v>552</v>
      </c>
      <c r="S141" s="543" t="s">
        <v>553</v>
      </c>
      <c r="T141" s="544" t="s">
        <v>554</v>
      </c>
      <c r="U141" s="545" t="s">
        <v>555</v>
      </c>
      <c r="V141" s="546" t="s">
        <v>556</v>
      </c>
      <c r="W141" s="547" t="s">
        <v>557</v>
      </c>
      <c r="X141" s="641" t="s">
        <v>575</v>
      </c>
      <c r="Y141" s="638"/>
      <c r="Z141" s="638"/>
      <c r="AA141" s="638"/>
      <c r="AB141" s="638"/>
      <c r="AC141" s="638"/>
    </row>
    <row r="142" spans="1:29" x14ac:dyDescent="0.2">
      <c r="A142" s="12">
        <v>2320</v>
      </c>
      <c r="B142" s="9" t="s">
        <v>443</v>
      </c>
      <c r="C142" s="156">
        <v>0</v>
      </c>
      <c r="D142" s="156">
        <f t="shared" ref="D142:D147" si="9">$G$19</f>
        <v>0</v>
      </c>
      <c r="E142" s="156">
        <v>0</v>
      </c>
      <c r="F142" s="317"/>
      <c r="G142" s="156">
        <f t="shared" ref="G142:G147" si="10">C142+D142+E142</f>
        <v>0</v>
      </c>
      <c r="H142" s="14">
        <v>0</v>
      </c>
      <c r="I142" s="4">
        <f t="shared" ref="I142:I149" si="11">ROUND(($H142*108.33%)*2,1)/2</f>
        <v>0</v>
      </c>
      <c r="J142" s="96"/>
      <c r="K142" s="95"/>
      <c r="L142" s="95">
        <f t="shared" ref="L142:L149" si="12">ROUND((G142*I142)*2,1)/2</f>
        <v>0</v>
      </c>
      <c r="M142" s="92">
        <f t="shared" ref="M142:M150" si="13">K142+L142</f>
        <v>0</v>
      </c>
      <c r="N142" s="92"/>
      <c r="P142" s="282"/>
      <c r="Q142" s="1">
        <f>$X$121</f>
        <v>0</v>
      </c>
      <c r="R142" s="1">
        <f>$X$122</f>
        <v>0</v>
      </c>
      <c r="S142" s="1">
        <f>$X$123</f>
        <v>0</v>
      </c>
      <c r="T142" s="1">
        <f>$X$124</f>
        <v>0</v>
      </c>
      <c r="U142" s="1">
        <v>0</v>
      </c>
      <c r="V142" s="7">
        <v>0</v>
      </c>
      <c r="W142" s="164">
        <f t="shared" ref="W142:W150" si="14">U142*V142</f>
        <v>0</v>
      </c>
      <c r="X142" s="639"/>
      <c r="Y142" s="638"/>
      <c r="Z142" s="638"/>
      <c r="AA142" s="638"/>
      <c r="AB142" s="638"/>
      <c r="AC142" s="638"/>
    </row>
    <row r="143" spans="1:29" x14ac:dyDescent="0.2">
      <c r="A143" s="12">
        <f t="shared" ref="A143:A150" si="15">A142+1</f>
        <v>2321</v>
      </c>
      <c r="B143" s="9" t="s">
        <v>442</v>
      </c>
      <c r="C143" s="156">
        <v>0</v>
      </c>
      <c r="D143" s="156">
        <f t="shared" si="9"/>
        <v>0</v>
      </c>
      <c r="E143" s="156">
        <v>0</v>
      </c>
      <c r="F143" s="317"/>
      <c r="G143" s="156">
        <f t="shared" si="10"/>
        <v>0</v>
      </c>
      <c r="H143" s="14">
        <v>0</v>
      </c>
      <c r="I143" s="4">
        <f t="shared" si="11"/>
        <v>0</v>
      </c>
      <c r="J143" s="96"/>
      <c r="K143" s="95"/>
      <c r="L143" s="95">
        <f t="shared" si="12"/>
        <v>0</v>
      </c>
      <c r="M143" s="92">
        <f t="shared" si="13"/>
        <v>0</v>
      </c>
      <c r="N143" s="92"/>
      <c r="P143" s="282"/>
      <c r="W143" s="164">
        <f t="shared" si="14"/>
        <v>0</v>
      </c>
      <c r="X143" s="498"/>
    </row>
    <row r="144" spans="1:29" x14ac:dyDescent="0.2">
      <c r="A144" s="12">
        <f t="shared" si="15"/>
        <v>2322</v>
      </c>
      <c r="B144" s="9" t="s">
        <v>441</v>
      </c>
      <c r="C144" s="156">
        <v>0</v>
      </c>
      <c r="D144" s="156">
        <f t="shared" si="9"/>
        <v>0</v>
      </c>
      <c r="E144" s="156">
        <v>0</v>
      </c>
      <c r="F144" s="248"/>
      <c r="G144" s="156">
        <f t="shared" si="10"/>
        <v>0</v>
      </c>
      <c r="H144" s="14">
        <v>0</v>
      </c>
      <c r="I144" s="4">
        <f t="shared" si="11"/>
        <v>0</v>
      </c>
      <c r="J144" s="96"/>
      <c r="K144" s="95"/>
      <c r="L144" s="95">
        <f t="shared" si="12"/>
        <v>0</v>
      </c>
      <c r="M144" s="92">
        <f t="shared" si="13"/>
        <v>0</v>
      </c>
      <c r="N144" s="92"/>
      <c r="P144" s="282"/>
      <c r="T144" s="9"/>
      <c r="W144" s="164">
        <f t="shared" si="14"/>
        <v>0</v>
      </c>
      <c r="X144" s="498"/>
    </row>
    <row r="145" spans="1:29" x14ac:dyDescent="0.2">
      <c r="A145" s="12">
        <f t="shared" si="15"/>
        <v>2323</v>
      </c>
      <c r="B145" s="9" t="s">
        <v>440</v>
      </c>
      <c r="C145" s="156">
        <v>0</v>
      </c>
      <c r="D145" s="156">
        <f t="shared" si="9"/>
        <v>0</v>
      </c>
      <c r="E145" s="156">
        <v>0</v>
      </c>
      <c r="F145" s="317"/>
      <c r="G145" s="156">
        <f t="shared" si="10"/>
        <v>0</v>
      </c>
      <c r="H145" s="14">
        <v>0</v>
      </c>
      <c r="I145" s="4">
        <f t="shared" si="11"/>
        <v>0</v>
      </c>
      <c r="J145" s="96"/>
      <c r="K145" s="95"/>
      <c r="L145" s="95">
        <f t="shared" si="12"/>
        <v>0</v>
      </c>
      <c r="M145" s="92">
        <f t="shared" si="13"/>
        <v>0</v>
      </c>
      <c r="N145" s="92"/>
      <c r="P145" s="282"/>
      <c r="T145" s="9"/>
      <c r="W145" s="164">
        <f t="shared" si="14"/>
        <v>0</v>
      </c>
      <c r="X145" s="498"/>
    </row>
    <row r="146" spans="1:29" x14ac:dyDescent="0.2">
      <c r="A146" s="12">
        <f t="shared" si="15"/>
        <v>2324</v>
      </c>
      <c r="B146" s="9" t="s">
        <v>439</v>
      </c>
      <c r="C146" s="156">
        <v>0</v>
      </c>
      <c r="D146" s="156">
        <f t="shared" si="9"/>
        <v>0</v>
      </c>
      <c r="E146" s="156">
        <v>0</v>
      </c>
      <c r="F146" s="317"/>
      <c r="G146" s="156">
        <f t="shared" si="10"/>
        <v>0</v>
      </c>
      <c r="H146" s="14">
        <v>0</v>
      </c>
      <c r="I146" s="4">
        <f t="shared" si="11"/>
        <v>0</v>
      </c>
      <c r="J146" s="96"/>
      <c r="K146" s="95"/>
      <c r="L146" s="95">
        <f t="shared" si="12"/>
        <v>0</v>
      </c>
      <c r="M146" s="92">
        <f t="shared" si="13"/>
        <v>0</v>
      </c>
      <c r="N146" s="92"/>
      <c r="P146" s="282"/>
      <c r="T146" s="9"/>
      <c r="W146" s="164">
        <f t="shared" si="14"/>
        <v>0</v>
      </c>
      <c r="X146" s="640" t="s">
        <v>576</v>
      </c>
      <c r="Y146" s="638"/>
      <c r="Z146" s="638"/>
      <c r="AA146" s="638"/>
      <c r="AB146" s="638"/>
      <c r="AC146" s="638"/>
    </row>
    <row r="147" spans="1:29" x14ac:dyDescent="0.2">
      <c r="A147" s="12">
        <f t="shared" si="15"/>
        <v>2325</v>
      </c>
      <c r="B147" s="9" t="s">
        <v>438</v>
      </c>
      <c r="C147" s="156">
        <v>0</v>
      </c>
      <c r="D147" s="156">
        <f t="shared" si="9"/>
        <v>0</v>
      </c>
      <c r="E147" s="156">
        <v>0</v>
      </c>
      <c r="F147" s="317"/>
      <c r="G147" s="156">
        <f t="shared" si="10"/>
        <v>0</v>
      </c>
      <c r="H147" s="14">
        <v>0</v>
      </c>
      <c r="I147" s="4">
        <f t="shared" si="11"/>
        <v>0</v>
      </c>
      <c r="J147" s="96"/>
      <c r="K147" s="95"/>
      <c r="L147" s="95">
        <f t="shared" si="12"/>
        <v>0</v>
      </c>
      <c r="M147" s="92">
        <f t="shared" si="13"/>
        <v>0</v>
      </c>
      <c r="N147" s="92"/>
      <c r="P147" s="282"/>
      <c r="T147" s="9"/>
      <c r="W147" s="164">
        <f t="shared" si="14"/>
        <v>0</v>
      </c>
      <c r="X147" s="639"/>
      <c r="Y147" s="638"/>
      <c r="Z147" s="638"/>
      <c r="AA147" s="638"/>
      <c r="AB147" s="638"/>
      <c r="AC147" s="638"/>
    </row>
    <row r="148" spans="1:29" x14ac:dyDescent="0.2">
      <c r="A148" s="12">
        <f t="shared" si="15"/>
        <v>2326</v>
      </c>
      <c r="B148" s="9" t="s">
        <v>287</v>
      </c>
      <c r="C148" s="156"/>
      <c r="D148" s="156"/>
      <c r="E148" s="156"/>
      <c r="F148" s="276" t="s">
        <v>130</v>
      </c>
      <c r="G148" s="2">
        <v>0</v>
      </c>
      <c r="H148" s="14">
        <v>0</v>
      </c>
      <c r="I148" s="4">
        <f t="shared" si="11"/>
        <v>0</v>
      </c>
      <c r="J148" s="96"/>
      <c r="K148" s="95"/>
      <c r="L148" s="95">
        <f t="shared" si="12"/>
        <v>0</v>
      </c>
      <c r="M148" s="92">
        <f t="shared" si="13"/>
        <v>0</v>
      </c>
      <c r="N148" s="92"/>
      <c r="P148" s="282"/>
      <c r="T148" s="9"/>
      <c r="W148" s="164">
        <f t="shared" si="14"/>
        <v>0</v>
      </c>
      <c r="X148" s="498"/>
    </row>
    <row r="149" spans="1:29" x14ac:dyDescent="0.2">
      <c r="A149" s="12">
        <f t="shared" si="15"/>
        <v>2327</v>
      </c>
      <c r="B149" s="9" t="s">
        <v>383</v>
      </c>
      <c r="C149" s="156">
        <v>0</v>
      </c>
      <c r="D149" s="156">
        <f>$G$19</f>
        <v>0</v>
      </c>
      <c r="E149" s="156">
        <v>0</v>
      </c>
      <c r="F149" s="276"/>
      <c r="G149" s="156">
        <f>C149+D149+E149</f>
        <v>0</v>
      </c>
      <c r="H149" s="14">
        <v>0</v>
      </c>
      <c r="I149" s="4">
        <f t="shared" si="11"/>
        <v>0</v>
      </c>
      <c r="J149" s="96"/>
      <c r="K149" s="95"/>
      <c r="L149" s="95">
        <f t="shared" si="12"/>
        <v>0</v>
      </c>
      <c r="M149" s="92">
        <f t="shared" si="13"/>
        <v>0</v>
      </c>
      <c r="N149" s="92"/>
      <c r="O149" s="3" t="s">
        <v>361</v>
      </c>
      <c r="P149" s="282"/>
      <c r="T149" s="9"/>
      <c r="W149" s="164">
        <f t="shared" si="14"/>
        <v>0</v>
      </c>
      <c r="X149" s="498"/>
    </row>
    <row r="150" spans="1:29" x14ac:dyDescent="0.2">
      <c r="A150" s="12">
        <f t="shared" si="15"/>
        <v>2328</v>
      </c>
      <c r="B150" s="9" t="s">
        <v>437</v>
      </c>
      <c r="C150" s="156">
        <v>0</v>
      </c>
      <c r="D150" s="156">
        <f>$G$19</f>
        <v>0</v>
      </c>
      <c r="E150" s="156">
        <v>0</v>
      </c>
      <c r="F150" s="276" t="s">
        <v>130</v>
      </c>
      <c r="G150" s="156">
        <f>C150+D150+E150</f>
        <v>0</v>
      </c>
      <c r="H150" s="14">
        <v>200</v>
      </c>
      <c r="I150" s="4"/>
      <c r="J150" s="123"/>
      <c r="K150" s="95"/>
      <c r="L150" s="95">
        <f>G150*H150</f>
        <v>0</v>
      </c>
      <c r="M150" s="92">
        <f t="shared" si="13"/>
        <v>0</v>
      </c>
      <c r="N150" s="92"/>
      <c r="P150" s="282"/>
      <c r="W150" s="164">
        <f t="shared" si="14"/>
        <v>0</v>
      </c>
      <c r="X150" s="498"/>
    </row>
    <row r="151" spans="1:29" x14ac:dyDescent="0.2">
      <c r="C151" s="2"/>
      <c r="D151" s="156"/>
      <c r="E151" s="2"/>
      <c r="F151" s="317"/>
      <c r="G151" s="156"/>
      <c r="H151" s="4"/>
      <c r="I151" s="327"/>
      <c r="J151" s="123"/>
      <c r="K151" s="29"/>
      <c r="L151" s="29"/>
      <c r="M151" s="92"/>
      <c r="N151" s="92"/>
      <c r="P151" s="282"/>
      <c r="X151" s="498"/>
    </row>
    <row r="152" spans="1:29" x14ac:dyDescent="0.2">
      <c r="A152" s="12">
        <v>2329</v>
      </c>
      <c r="B152" s="9" t="s">
        <v>372</v>
      </c>
      <c r="C152" s="156">
        <f>$G$22</f>
        <v>0</v>
      </c>
      <c r="D152" s="156" t="s">
        <v>4</v>
      </c>
      <c r="E152" s="2" t="s">
        <v>76</v>
      </c>
      <c r="F152" s="317">
        <f>SUM(L141:L151)-L149</f>
        <v>0</v>
      </c>
      <c r="G152" s="166" t="s">
        <v>380</v>
      </c>
      <c r="H152" s="4"/>
      <c r="I152" s="327"/>
      <c r="J152" s="96"/>
      <c r="K152" s="95"/>
      <c r="L152" s="95">
        <f>ROUND((F152*C152%)*2,1)/2</f>
        <v>0</v>
      </c>
      <c r="M152" s="92">
        <f>K152+L152</f>
        <v>0</v>
      </c>
      <c r="N152" s="92"/>
      <c r="P152" s="282"/>
      <c r="X152" s="498"/>
    </row>
    <row r="153" spans="1:29" x14ac:dyDescent="0.2">
      <c r="B153" s="9" t="s">
        <v>371</v>
      </c>
      <c r="C153" s="156">
        <f>$G$22</f>
        <v>0</v>
      </c>
      <c r="D153" s="156" t="s">
        <v>4</v>
      </c>
      <c r="E153" s="2" t="s">
        <v>76</v>
      </c>
      <c r="F153" s="317">
        <f>SUM(K141:K151)-K149</f>
        <v>0</v>
      </c>
      <c r="G153" s="166" t="s">
        <v>380</v>
      </c>
      <c r="H153" s="4"/>
      <c r="I153" s="327"/>
      <c r="J153" s="96"/>
      <c r="K153" s="95">
        <f>ROUND((F153*C153%)*2,1)/2</f>
        <v>0</v>
      </c>
      <c r="L153" s="95"/>
      <c r="M153" s="92">
        <f>K153+L153</f>
        <v>0</v>
      </c>
      <c r="N153" s="92"/>
      <c r="P153" s="282"/>
      <c r="X153" s="498"/>
    </row>
    <row r="154" spans="1:29" x14ac:dyDescent="0.2">
      <c r="C154" s="2"/>
      <c r="D154" s="156"/>
      <c r="E154" s="2"/>
      <c r="F154" s="317"/>
      <c r="G154" s="156"/>
      <c r="H154" s="4"/>
      <c r="I154" s="119"/>
      <c r="J154" s="123"/>
      <c r="K154" s="29"/>
      <c r="L154" s="29"/>
      <c r="M154" s="92"/>
      <c r="N154" s="92"/>
      <c r="P154" s="282"/>
      <c r="X154" s="498"/>
    </row>
    <row r="155" spans="1:29" x14ac:dyDescent="0.2">
      <c r="A155" s="107"/>
      <c r="B155" s="106" t="s">
        <v>436</v>
      </c>
      <c r="C155" s="49"/>
      <c r="D155" s="82"/>
      <c r="E155" s="49"/>
      <c r="F155" s="320"/>
      <c r="G155" s="297"/>
      <c r="H155" s="337"/>
      <c r="I155" s="337" t="s">
        <v>79</v>
      </c>
      <c r="J155" s="243"/>
      <c r="K155" s="149">
        <f>SUM(K156:K165)</f>
        <v>0</v>
      </c>
      <c r="L155" s="149">
        <f>SUM(L156:L165)</f>
        <v>0</v>
      </c>
      <c r="M155" s="255">
        <f>SUM(M156:M165)</f>
        <v>0</v>
      </c>
      <c r="N155" s="255">
        <f>SUM(N156:N165)</f>
        <v>0</v>
      </c>
      <c r="O155" s="110"/>
      <c r="P155" s="282"/>
      <c r="Q155" s="101"/>
      <c r="R155" s="101"/>
      <c r="S155" s="101"/>
      <c r="T155" s="101"/>
      <c r="U155" s="101"/>
      <c r="V155" s="187"/>
      <c r="W155" s="415"/>
      <c r="X155" s="498"/>
    </row>
    <row r="156" spans="1:29" ht="29" x14ac:dyDescent="0.2">
      <c r="A156" s="107"/>
      <c r="B156" s="72"/>
      <c r="C156" s="121" t="s">
        <v>378</v>
      </c>
      <c r="D156" s="75" t="s">
        <v>377</v>
      </c>
      <c r="E156" s="121" t="s">
        <v>376</v>
      </c>
      <c r="F156" s="7"/>
      <c r="G156" s="220" t="s">
        <v>412</v>
      </c>
      <c r="H156" s="319" t="s">
        <v>375</v>
      </c>
      <c r="I156" s="319" t="s">
        <v>374</v>
      </c>
      <c r="J156" s="115"/>
      <c r="K156" s="114"/>
      <c r="L156" s="114"/>
      <c r="M156" s="288" t="s">
        <v>355</v>
      </c>
      <c r="N156" s="288"/>
      <c r="P156" s="292" t="s">
        <v>354</v>
      </c>
      <c r="Q156" s="291" t="s">
        <v>353</v>
      </c>
      <c r="R156" s="542" t="s">
        <v>552</v>
      </c>
      <c r="S156" s="543" t="s">
        <v>553</v>
      </c>
      <c r="T156" s="544" t="s">
        <v>554</v>
      </c>
      <c r="U156" s="545" t="s">
        <v>555</v>
      </c>
      <c r="V156" s="546" t="s">
        <v>556</v>
      </c>
      <c r="W156" s="547" t="s">
        <v>557</v>
      </c>
      <c r="X156" s="498"/>
    </row>
    <row r="157" spans="1:29" x14ac:dyDescent="0.2">
      <c r="A157" s="12">
        <v>2330</v>
      </c>
      <c r="B157" s="9" t="s">
        <v>435</v>
      </c>
      <c r="C157" s="156">
        <v>0</v>
      </c>
      <c r="D157" s="156">
        <f>$G$19</f>
        <v>0</v>
      </c>
      <c r="E157" s="156">
        <v>0</v>
      </c>
      <c r="F157" s="317"/>
      <c r="G157" s="156">
        <f>C157+D157+E157</f>
        <v>0</v>
      </c>
      <c r="H157" s="14">
        <v>0</v>
      </c>
      <c r="I157" s="4">
        <f>ROUND(($H157*108.33%)*2,1)/2</f>
        <v>0</v>
      </c>
      <c r="J157" s="96"/>
      <c r="K157" s="95"/>
      <c r="L157" s="95">
        <f>ROUND((G157*I157)*2,1)/2</f>
        <v>0</v>
      </c>
      <c r="M157" s="92">
        <f>K157+L157</f>
        <v>0</v>
      </c>
      <c r="N157" s="92"/>
      <c r="P157" s="282"/>
      <c r="Q157" s="1">
        <f>$X$121</f>
        <v>0</v>
      </c>
      <c r="R157" s="1">
        <f>$X$122</f>
        <v>0</v>
      </c>
      <c r="S157" s="1">
        <f>$X$123</f>
        <v>0</v>
      </c>
      <c r="T157" s="1">
        <f>$X$124</f>
        <v>0</v>
      </c>
      <c r="U157" s="1">
        <v>0</v>
      </c>
      <c r="V157" s="7">
        <v>0</v>
      </c>
      <c r="W157" s="164">
        <f>U157*V157</f>
        <v>0</v>
      </c>
      <c r="X157" s="498"/>
      <c r="AA157" s="514"/>
    </row>
    <row r="158" spans="1:29" x14ac:dyDescent="0.2">
      <c r="A158" s="12">
        <f>A157+1</f>
        <v>2331</v>
      </c>
      <c r="B158" s="9" t="s">
        <v>434</v>
      </c>
      <c r="C158" s="156">
        <v>0</v>
      </c>
      <c r="D158" s="156">
        <f>$G$19</f>
        <v>0</v>
      </c>
      <c r="E158" s="156">
        <v>0</v>
      </c>
      <c r="F158" s="317"/>
      <c r="G158" s="156">
        <f>C158+D158+E158</f>
        <v>0</v>
      </c>
      <c r="H158" s="14">
        <v>0</v>
      </c>
      <c r="I158" s="4">
        <f>ROUND(($H158*108.33%)*2,1)/2</f>
        <v>0</v>
      </c>
      <c r="J158" s="96"/>
      <c r="K158" s="95"/>
      <c r="L158" s="95">
        <f>ROUND((G158*I158)*2,1)/2</f>
        <v>0</v>
      </c>
      <c r="M158" s="92">
        <f>K158+L158</f>
        <v>0</v>
      </c>
      <c r="N158" s="92"/>
      <c r="P158" s="282"/>
      <c r="W158" s="164">
        <f>U158*V158</f>
        <v>0</v>
      </c>
      <c r="X158" s="498"/>
    </row>
    <row r="159" spans="1:29" x14ac:dyDescent="0.2">
      <c r="A159" s="12">
        <f>A158+1</f>
        <v>2332</v>
      </c>
      <c r="B159" s="9" t="s">
        <v>433</v>
      </c>
      <c r="C159" s="156">
        <v>0</v>
      </c>
      <c r="D159" s="156">
        <f>$G$19</f>
        <v>0</v>
      </c>
      <c r="E159" s="156">
        <v>0</v>
      </c>
      <c r="F159" s="317"/>
      <c r="G159" s="156">
        <f>C159+D159+E159</f>
        <v>0</v>
      </c>
      <c r="H159" s="14">
        <v>0</v>
      </c>
      <c r="I159" s="4">
        <f>ROUND(($H159*108.33%)*2,1)/2</f>
        <v>0</v>
      </c>
      <c r="J159" s="96"/>
      <c r="K159" s="95"/>
      <c r="L159" s="95">
        <f>ROUND((G159*I159)*2,1)/2</f>
        <v>0</v>
      </c>
      <c r="M159" s="92">
        <f>K159+L159</f>
        <v>0</v>
      </c>
      <c r="N159" s="92"/>
      <c r="P159" s="282"/>
      <c r="T159" s="9"/>
      <c r="W159" s="164">
        <f>U159*V159</f>
        <v>0</v>
      </c>
      <c r="X159" s="498"/>
    </row>
    <row r="160" spans="1:29" x14ac:dyDescent="0.2">
      <c r="A160" s="12">
        <f>A159+1</f>
        <v>2333</v>
      </c>
      <c r="B160" s="9" t="s">
        <v>383</v>
      </c>
      <c r="C160" s="156">
        <v>0</v>
      </c>
      <c r="D160" s="156">
        <f>$G$19</f>
        <v>0</v>
      </c>
      <c r="E160" s="156">
        <v>0</v>
      </c>
      <c r="F160" s="317"/>
      <c r="G160" s="156">
        <f>C160+D160+E160</f>
        <v>0</v>
      </c>
      <c r="H160" s="14">
        <v>0</v>
      </c>
      <c r="I160" s="4">
        <f>ROUND(($H160*108.33%)*2,1)/2</f>
        <v>0</v>
      </c>
      <c r="J160" s="96"/>
      <c r="K160" s="95"/>
      <c r="L160" s="95">
        <f>ROUND((G160*I160)*2,1)/2</f>
        <v>0</v>
      </c>
      <c r="M160" s="92">
        <f>K160+L160</f>
        <v>0</v>
      </c>
      <c r="N160" s="92"/>
      <c r="O160" s="3" t="s">
        <v>361</v>
      </c>
      <c r="P160" s="282"/>
      <c r="T160" s="9"/>
      <c r="W160" s="164">
        <f>U160*V160</f>
        <v>0</v>
      </c>
      <c r="X160" s="498"/>
    </row>
    <row r="161" spans="1:24" x14ac:dyDescent="0.2">
      <c r="A161" s="12">
        <f>A160+1</f>
        <v>2334</v>
      </c>
      <c r="C161" s="156">
        <v>0</v>
      </c>
      <c r="D161" s="156">
        <f>$G$19</f>
        <v>0</v>
      </c>
      <c r="E161" s="156">
        <v>0</v>
      </c>
      <c r="F161" s="317"/>
      <c r="G161" s="156">
        <f>C161+D161+E161</f>
        <v>0</v>
      </c>
      <c r="H161" s="14">
        <v>0</v>
      </c>
      <c r="I161" s="4">
        <f>ROUND(($H161*108.33%)*2,1)/2</f>
        <v>0</v>
      </c>
      <c r="J161" s="96"/>
      <c r="K161" s="95"/>
      <c r="L161" s="95">
        <f>ROUND((G161*I161)*2,1)/2</f>
        <v>0</v>
      </c>
      <c r="M161" s="92">
        <f>K161+L161</f>
        <v>0</v>
      </c>
      <c r="N161" s="92"/>
      <c r="P161" s="282"/>
      <c r="T161" s="9"/>
      <c r="W161" s="164">
        <f>U161*V161</f>
        <v>0</v>
      </c>
      <c r="X161" s="498"/>
    </row>
    <row r="162" spans="1:24" x14ac:dyDescent="0.2">
      <c r="C162" s="2"/>
      <c r="D162" s="156"/>
      <c r="E162" s="2"/>
      <c r="F162" s="317"/>
      <c r="G162" s="156"/>
      <c r="H162" s="4"/>
      <c r="I162" s="327"/>
      <c r="J162" s="96"/>
      <c r="K162" s="95"/>
      <c r="L162" s="95"/>
      <c r="M162" s="92"/>
      <c r="N162" s="92"/>
      <c r="P162" s="282"/>
      <c r="T162" s="9"/>
      <c r="X162" s="498"/>
    </row>
    <row r="163" spans="1:24" x14ac:dyDescent="0.2">
      <c r="A163" s="12">
        <v>2339</v>
      </c>
      <c r="B163" s="9" t="s">
        <v>372</v>
      </c>
      <c r="C163" s="156">
        <f>$G$22</f>
        <v>0</v>
      </c>
      <c r="D163" s="156" t="s">
        <v>4</v>
      </c>
      <c r="E163" s="2" t="s">
        <v>76</v>
      </c>
      <c r="F163" s="317">
        <f>SUM(L156:L162)-L160</f>
        <v>0</v>
      </c>
      <c r="G163" s="166" t="s">
        <v>380</v>
      </c>
      <c r="H163" s="4"/>
      <c r="I163" s="327"/>
      <c r="J163" s="96"/>
      <c r="K163" s="95"/>
      <c r="L163" s="95">
        <f>ROUND((F163*C163%)*2,1)/2</f>
        <v>0</v>
      </c>
      <c r="M163" s="92">
        <f>K163+L163</f>
        <v>0</v>
      </c>
      <c r="N163" s="92"/>
      <c r="P163" s="282"/>
      <c r="X163" s="498"/>
    </row>
    <row r="164" spans="1:24" x14ac:dyDescent="0.2">
      <c r="B164" s="9" t="s">
        <v>371</v>
      </c>
      <c r="C164" s="156">
        <f>$G$22</f>
        <v>0</v>
      </c>
      <c r="D164" s="156" t="s">
        <v>4</v>
      </c>
      <c r="E164" s="2" t="s">
        <v>76</v>
      </c>
      <c r="F164" s="317">
        <f>SUM(K156:K162)-K160</f>
        <v>0</v>
      </c>
      <c r="G164" s="166" t="s">
        <v>380</v>
      </c>
      <c r="H164" s="4"/>
      <c r="I164" s="327"/>
      <c r="J164" s="96"/>
      <c r="K164" s="95">
        <f>ROUND((F164*C164%)*2,1)/2</f>
        <v>0</v>
      </c>
      <c r="L164" s="95"/>
      <c r="M164" s="92">
        <f>K164+L164</f>
        <v>0</v>
      </c>
      <c r="N164" s="92"/>
      <c r="P164" s="282"/>
      <c r="X164" s="498"/>
    </row>
    <row r="165" spans="1:24" x14ac:dyDescent="0.2">
      <c r="C165" s="2"/>
      <c r="D165" s="156"/>
      <c r="E165" s="2"/>
      <c r="F165" s="317"/>
      <c r="G165" s="156"/>
      <c r="H165" s="4"/>
      <c r="I165" s="119"/>
      <c r="J165" s="123"/>
      <c r="K165" s="29"/>
      <c r="L165" s="29"/>
      <c r="M165" s="92"/>
      <c r="N165" s="92"/>
      <c r="P165" s="282"/>
      <c r="X165" s="498"/>
    </row>
    <row r="166" spans="1:24" x14ac:dyDescent="0.2">
      <c r="B166" s="106" t="s">
        <v>432</v>
      </c>
      <c r="C166" s="83"/>
      <c r="D166" s="153"/>
      <c r="E166" s="83"/>
      <c r="F166" s="323"/>
      <c r="G166" s="153"/>
      <c r="H166" s="105"/>
      <c r="I166" s="105" t="s">
        <v>79</v>
      </c>
      <c r="J166" s="243"/>
      <c r="K166" s="149">
        <f>SUM(K167:K178)</f>
        <v>0</v>
      </c>
      <c r="L166" s="149">
        <f>SUM(L167:L178)</f>
        <v>0</v>
      </c>
      <c r="M166" s="255">
        <f>SUM(M167:M178)</f>
        <v>0</v>
      </c>
      <c r="N166" s="255">
        <f>SUM(N167:N178)</f>
        <v>0</v>
      </c>
      <c r="O166" s="110"/>
      <c r="P166" s="282"/>
      <c r="X166" s="498"/>
    </row>
    <row r="167" spans="1:24" ht="29" x14ac:dyDescent="0.2">
      <c r="A167" s="107"/>
      <c r="B167" s="327"/>
      <c r="C167" s="121" t="s">
        <v>378</v>
      </c>
      <c r="D167" s="75" t="s">
        <v>377</v>
      </c>
      <c r="E167" s="121" t="s">
        <v>376</v>
      </c>
      <c r="F167" s="317"/>
      <c r="G167" s="220" t="s">
        <v>412</v>
      </c>
      <c r="H167" s="319" t="s">
        <v>375</v>
      </c>
      <c r="I167" s="319" t="s">
        <v>374</v>
      </c>
      <c r="J167" s="115"/>
      <c r="K167" s="114"/>
      <c r="L167" s="114"/>
      <c r="M167" s="288" t="s">
        <v>355</v>
      </c>
      <c r="N167" s="288"/>
      <c r="P167" s="292" t="s">
        <v>354</v>
      </c>
      <c r="Q167" s="291" t="s">
        <v>353</v>
      </c>
      <c r="R167" s="542" t="s">
        <v>552</v>
      </c>
      <c r="S167" s="543" t="s">
        <v>553</v>
      </c>
      <c r="T167" s="544" t="s">
        <v>554</v>
      </c>
      <c r="U167" s="545" t="s">
        <v>555</v>
      </c>
      <c r="V167" s="546" t="s">
        <v>556</v>
      </c>
      <c r="W167" s="547" t="s">
        <v>557</v>
      </c>
      <c r="X167" s="498"/>
    </row>
    <row r="168" spans="1:24" x14ac:dyDescent="0.2">
      <c r="A168" s="12">
        <v>2340</v>
      </c>
      <c r="B168" s="9" t="s">
        <v>431</v>
      </c>
      <c r="C168" s="156">
        <v>0</v>
      </c>
      <c r="D168" s="156">
        <f>$G$19</f>
        <v>0</v>
      </c>
      <c r="E168" s="156">
        <v>0</v>
      </c>
      <c r="F168" s="336"/>
      <c r="G168" s="156">
        <f>C168+D168+E168</f>
        <v>0</v>
      </c>
      <c r="H168" s="318">
        <v>0</v>
      </c>
      <c r="I168" s="4">
        <f t="shared" ref="I168:I175" si="16">ROUND(($H168*108.33%)*2,1)/2</f>
        <v>0</v>
      </c>
      <c r="J168" s="96"/>
      <c r="K168" s="95"/>
      <c r="L168" s="95">
        <f t="shared" ref="L168:L175" si="17">ROUND((G168*I168)*2,1)/2</f>
        <v>0</v>
      </c>
      <c r="M168" s="92">
        <f t="shared" ref="M168:M175" si="18">K168+L168</f>
        <v>0</v>
      </c>
      <c r="N168" s="92"/>
      <c r="O168" s="3" t="s">
        <v>361</v>
      </c>
      <c r="P168" s="282"/>
      <c r="Q168" s="1">
        <f>$X$121</f>
        <v>0</v>
      </c>
      <c r="R168" s="1">
        <f>$X$122</f>
        <v>0</v>
      </c>
      <c r="S168" s="1">
        <f>$X$123</f>
        <v>0</v>
      </c>
      <c r="T168" s="1">
        <f>$X$124</f>
        <v>0</v>
      </c>
      <c r="U168" s="1">
        <v>0</v>
      </c>
      <c r="V168" s="7">
        <v>0</v>
      </c>
      <c r="W168" s="164">
        <f t="shared" ref="W168:W175" si="19">U168*V168</f>
        <v>0</v>
      </c>
      <c r="X168" s="498"/>
    </row>
    <row r="169" spans="1:24" x14ac:dyDescent="0.2">
      <c r="A169" s="12">
        <f t="shared" ref="A169:A175" si="20">A168+1</f>
        <v>2341</v>
      </c>
      <c r="B169" s="9" t="s">
        <v>430</v>
      </c>
      <c r="C169" s="156">
        <v>0</v>
      </c>
      <c r="D169" s="156">
        <f>$G$19</f>
        <v>0</v>
      </c>
      <c r="E169" s="156">
        <v>0</v>
      </c>
      <c r="G169" s="156">
        <f>C169+D169+E169</f>
        <v>0</v>
      </c>
      <c r="H169" s="318">
        <v>0</v>
      </c>
      <c r="I169" s="4">
        <f t="shared" si="16"/>
        <v>0</v>
      </c>
      <c r="J169" s="96"/>
      <c r="K169" s="95"/>
      <c r="L169" s="95">
        <f t="shared" si="17"/>
        <v>0</v>
      </c>
      <c r="M169" s="92">
        <f t="shared" si="18"/>
        <v>0</v>
      </c>
      <c r="N169" s="92"/>
      <c r="O169" s="9"/>
      <c r="P169" s="332"/>
      <c r="W169" s="164">
        <f t="shared" si="19"/>
        <v>0</v>
      </c>
      <c r="X169" s="498"/>
    </row>
    <row r="170" spans="1:24" x14ac:dyDescent="0.2">
      <c r="A170" s="12">
        <f t="shared" si="20"/>
        <v>2342</v>
      </c>
      <c r="B170" s="9" t="s">
        <v>429</v>
      </c>
      <c r="C170" s="156">
        <v>0</v>
      </c>
      <c r="D170" s="156">
        <f>$G$19</f>
        <v>0</v>
      </c>
      <c r="E170" s="156">
        <v>0</v>
      </c>
      <c r="F170" s="317"/>
      <c r="G170" s="156">
        <f>C170+D170+E170</f>
        <v>0</v>
      </c>
      <c r="H170" s="318">
        <v>0</v>
      </c>
      <c r="I170" s="4">
        <f t="shared" si="16"/>
        <v>0</v>
      </c>
      <c r="J170" s="96"/>
      <c r="K170" s="95"/>
      <c r="L170" s="95">
        <f t="shared" si="17"/>
        <v>0</v>
      </c>
      <c r="M170" s="92">
        <f t="shared" si="18"/>
        <v>0</v>
      </c>
      <c r="N170" s="92"/>
      <c r="O170" s="9"/>
      <c r="P170" s="332"/>
      <c r="T170" s="9"/>
      <c r="W170" s="164">
        <f t="shared" si="19"/>
        <v>0</v>
      </c>
      <c r="X170" s="498"/>
    </row>
    <row r="171" spans="1:24" x14ac:dyDescent="0.2">
      <c r="A171" s="12">
        <f t="shared" si="20"/>
        <v>2343</v>
      </c>
      <c r="B171" s="9" t="s">
        <v>428</v>
      </c>
      <c r="C171" s="156">
        <v>0</v>
      </c>
      <c r="D171" s="156">
        <f>$G$19</f>
        <v>0</v>
      </c>
      <c r="E171" s="156">
        <v>0</v>
      </c>
      <c r="F171" s="317"/>
      <c r="G171" s="156">
        <f>C171+D171+E171</f>
        <v>0</v>
      </c>
      <c r="H171" s="318">
        <v>0</v>
      </c>
      <c r="I171" s="4">
        <f t="shared" si="16"/>
        <v>0</v>
      </c>
      <c r="J171" s="96"/>
      <c r="K171" s="95"/>
      <c r="L171" s="95">
        <f t="shared" si="17"/>
        <v>0</v>
      </c>
      <c r="M171" s="92">
        <f t="shared" si="18"/>
        <v>0</v>
      </c>
      <c r="N171" s="92"/>
      <c r="O171" s="9"/>
      <c r="P171" s="332"/>
      <c r="W171" s="164">
        <f t="shared" si="19"/>
        <v>0</v>
      </c>
      <c r="X171" s="498"/>
    </row>
    <row r="172" spans="1:24" x14ac:dyDescent="0.2">
      <c r="A172" s="12">
        <f t="shared" si="20"/>
        <v>2344</v>
      </c>
      <c r="B172" s="9" t="s">
        <v>427</v>
      </c>
      <c r="C172" s="156">
        <v>0</v>
      </c>
      <c r="D172" s="156">
        <f>$G$19</f>
        <v>0</v>
      </c>
      <c r="E172" s="156">
        <v>0</v>
      </c>
      <c r="F172" s="276"/>
      <c r="G172" s="156">
        <f>C172+D172+E172</f>
        <v>0</v>
      </c>
      <c r="H172" s="318">
        <v>0</v>
      </c>
      <c r="I172" s="4">
        <f t="shared" si="16"/>
        <v>0</v>
      </c>
      <c r="J172" s="96"/>
      <c r="K172" s="95"/>
      <c r="L172" s="95">
        <f t="shared" si="17"/>
        <v>0</v>
      </c>
      <c r="M172" s="92">
        <f t="shared" si="18"/>
        <v>0</v>
      </c>
      <c r="N172" s="92"/>
      <c r="O172" s="9"/>
      <c r="P172" s="332"/>
      <c r="Q172" s="335"/>
      <c r="R172" s="335"/>
      <c r="S172" s="335"/>
      <c r="W172" s="164">
        <f t="shared" si="19"/>
        <v>0</v>
      </c>
      <c r="X172" s="498"/>
    </row>
    <row r="173" spans="1:24" x14ac:dyDescent="0.2">
      <c r="A173" s="12">
        <f t="shared" si="20"/>
        <v>2345</v>
      </c>
      <c r="B173" s="9" t="s">
        <v>426</v>
      </c>
      <c r="C173" s="156"/>
      <c r="D173" s="156"/>
      <c r="E173" s="156"/>
      <c r="F173" s="276" t="s">
        <v>130</v>
      </c>
      <c r="G173" s="2">
        <v>0</v>
      </c>
      <c r="H173" s="318">
        <v>0</v>
      </c>
      <c r="I173" s="4">
        <f t="shared" si="16"/>
        <v>0</v>
      </c>
      <c r="J173" s="96"/>
      <c r="K173" s="95"/>
      <c r="L173" s="95">
        <f t="shared" si="17"/>
        <v>0</v>
      </c>
      <c r="M173" s="92">
        <f t="shared" si="18"/>
        <v>0</v>
      </c>
      <c r="N173" s="92"/>
      <c r="O173" s="334" t="s">
        <v>361</v>
      </c>
      <c r="P173" s="282"/>
      <c r="W173" s="164">
        <f t="shared" si="19"/>
        <v>0</v>
      </c>
      <c r="X173" s="498"/>
    </row>
    <row r="174" spans="1:24" x14ac:dyDescent="0.2">
      <c r="A174" s="12">
        <f t="shared" si="20"/>
        <v>2346</v>
      </c>
      <c r="B174" s="9" t="s">
        <v>383</v>
      </c>
      <c r="C174" s="156">
        <v>0</v>
      </c>
      <c r="D174" s="156">
        <f>$G$19</f>
        <v>0</v>
      </c>
      <c r="E174" s="156">
        <v>0</v>
      </c>
      <c r="F174" s="276"/>
      <c r="G174" s="156">
        <f>C174+D174+E174</f>
        <v>0</v>
      </c>
      <c r="H174" s="318">
        <v>0</v>
      </c>
      <c r="I174" s="4">
        <f t="shared" si="16"/>
        <v>0</v>
      </c>
      <c r="J174" s="96"/>
      <c r="K174" s="95"/>
      <c r="L174" s="95">
        <f t="shared" si="17"/>
        <v>0</v>
      </c>
      <c r="M174" s="92">
        <f t="shared" si="18"/>
        <v>0</v>
      </c>
      <c r="N174" s="92"/>
      <c r="O174" s="334" t="s">
        <v>361</v>
      </c>
      <c r="P174" s="282"/>
      <c r="W174" s="164">
        <f t="shared" si="19"/>
        <v>0</v>
      </c>
      <c r="X174" s="498"/>
    </row>
    <row r="175" spans="1:24" x14ac:dyDescent="0.2">
      <c r="A175" s="12">
        <f t="shared" si="20"/>
        <v>2347</v>
      </c>
      <c r="C175" s="156">
        <v>0</v>
      </c>
      <c r="D175" s="156">
        <f>$G$19</f>
        <v>0</v>
      </c>
      <c r="E175" s="156">
        <v>0</v>
      </c>
      <c r="F175" s="317"/>
      <c r="G175" s="156">
        <f>C175+D175+E175</f>
        <v>0</v>
      </c>
      <c r="H175" s="318">
        <v>0</v>
      </c>
      <c r="I175" s="4">
        <f t="shared" si="16"/>
        <v>0</v>
      </c>
      <c r="J175" s="96"/>
      <c r="K175" s="95"/>
      <c r="L175" s="95">
        <f t="shared" si="17"/>
        <v>0</v>
      </c>
      <c r="M175" s="92">
        <f t="shared" si="18"/>
        <v>0</v>
      </c>
      <c r="N175" s="92"/>
      <c r="O175" s="9"/>
      <c r="P175" s="332"/>
      <c r="W175" s="164">
        <f t="shared" si="19"/>
        <v>0</v>
      </c>
      <c r="X175" s="498"/>
    </row>
    <row r="176" spans="1:24" x14ac:dyDescent="0.2">
      <c r="C176" s="161"/>
      <c r="D176" s="161"/>
      <c r="E176" s="161"/>
      <c r="F176" s="161"/>
      <c r="G176" s="12"/>
      <c r="H176" s="161"/>
      <c r="I176" s="161"/>
      <c r="J176" s="162"/>
      <c r="K176" s="95"/>
      <c r="L176" s="95"/>
      <c r="M176" s="92"/>
      <c r="N176" s="92"/>
      <c r="O176" s="9"/>
      <c r="P176" s="332"/>
      <c r="Q176" s="9"/>
      <c r="R176" s="9"/>
      <c r="S176" s="9"/>
      <c r="T176" s="9"/>
      <c r="U176" s="9"/>
      <c r="V176" s="9"/>
      <c r="W176" s="97"/>
      <c r="X176" s="498"/>
    </row>
    <row r="177" spans="1:24" x14ac:dyDescent="0.2">
      <c r="A177" s="12">
        <v>2349</v>
      </c>
      <c r="B177" s="9" t="s">
        <v>372</v>
      </c>
      <c r="C177" s="156">
        <f>$G$22</f>
        <v>0</v>
      </c>
      <c r="D177" s="156" t="s">
        <v>4</v>
      </c>
      <c r="E177" s="2" t="s">
        <v>76</v>
      </c>
      <c r="F177" s="317">
        <f>SUM(L167:L176)-L168-L173-L174</f>
        <v>0</v>
      </c>
      <c r="G177" s="166" t="s">
        <v>380</v>
      </c>
      <c r="H177" s="4"/>
      <c r="I177" s="328"/>
      <c r="J177" s="96"/>
      <c r="K177" s="95"/>
      <c r="L177" s="95">
        <f>ROUND((F177*C177%)*2,1)/2</f>
        <v>0</v>
      </c>
      <c r="M177" s="92">
        <f>K177+L177</f>
        <v>0</v>
      </c>
      <c r="N177" s="92"/>
      <c r="O177" s="9"/>
      <c r="P177" s="332"/>
      <c r="X177" s="498"/>
    </row>
    <row r="178" spans="1:24" x14ac:dyDescent="0.2">
      <c r="B178" s="9" t="s">
        <v>371</v>
      </c>
      <c r="C178" s="156">
        <f>$G$22</f>
        <v>0</v>
      </c>
      <c r="D178" s="156" t="s">
        <v>4</v>
      </c>
      <c r="E178" s="2" t="s">
        <v>76</v>
      </c>
      <c r="F178" s="317">
        <f>SUM(K167:K176)-K168-K173-K174</f>
        <v>0</v>
      </c>
      <c r="G178" s="166" t="s">
        <v>380</v>
      </c>
      <c r="H178" s="4"/>
      <c r="I178" s="328"/>
      <c r="J178" s="333"/>
      <c r="K178" s="95">
        <f>ROUND((F178*C178%)*2,1)/2</f>
        <v>0</v>
      </c>
      <c r="L178" s="95"/>
      <c r="M178" s="92">
        <f>K178+L178</f>
        <v>0</v>
      </c>
      <c r="N178" s="95"/>
      <c r="O178" s="9"/>
      <c r="P178" s="332"/>
      <c r="X178" s="498"/>
    </row>
    <row r="179" spans="1:24" x14ac:dyDescent="0.2">
      <c r="C179" s="18"/>
      <c r="D179" s="23"/>
      <c r="E179" s="18"/>
      <c r="F179" s="7"/>
      <c r="G179" s="23"/>
      <c r="H179" s="5"/>
      <c r="I179" s="16"/>
      <c r="J179" s="16"/>
      <c r="K179" s="331"/>
      <c r="L179" s="331"/>
      <c r="M179" s="331"/>
      <c r="N179" s="95"/>
      <c r="P179" s="282"/>
      <c r="X179" s="498"/>
    </row>
    <row r="180" spans="1:24" x14ac:dyDescent="0.2">
      <c r="B180" s="106" t="s">
        <v>425</v>
      </c>
      <c r="C180" s="49"/>
      <c r="D180" s="82"/>
      <c r="E180" s="49"/>
      <c r="F180" s="320"/>
      <c r="G180" s="297"/>
      <c r="H180" s="105"/>
      <c r="I180" s="105" t="s">
        <v>79</v>
      </c>
      <c r="J180" s="243"/>
      <c r="K180" s="223">
        <f>SUM(K181:K195)</f>
        <v>0</v>
      </c>
      <c r="L180" s="223">
        <f>SUM(L181:L195)</f>
        <v>0</v>
      </c>
      <c r="M180" s="330">
        <f>SUM(M181:M195)</f>
        <v>0</v>
      </c>
      <c r="N180" s="296">
        <f>SUM(N181:N196)</f>
        <v>0</v>
      </c>
      <c r="P180" s="282"/>
      <c r="Q180" s="101"/>
      <c r="R180" s="101"/>
      <c r="S180" s="101"/>
      <c r="T180" s="101"/>
      <c r="U180" s="101"/>
      <c r="V180" s="187"/>
      <c r="W180" s="415"/>
      <c r="X180" s="498"/>
    </row>
    <row r="181" spans="1:24" ht="29" x14ac:dyDescent="0.2">
      <c r="B181" s="72"/>
      <c r="C181" s="121" t="s">
        <v>378</v>
      </c>
      <c r="D181" s="75" t="s">
        <v>377</v>
      </c>
      <c r="E181" s="121" t="s">
        <v>376</v>
      </c>
      <c r="F181" s="7"/>
      <c r="G181" s="220" t="s">
        <v>412</v>
      </c>
      <c r="H181" s="319" t="s">
        <v>375</v>
      </c>
      <c r="I181" s="319" t="s">
        <v>374</v>
      </c>
      <c r="J181" s="115"/>
      <c r="K181" s="114"/>
      <c r="L181" s="114"/>
      <c r="M181" s="288" t="s">
        <v>355</v>
      </c>
      <c r="N181" s="288"/>
      <c r="P181" s="292" t="s">
        <v>354</v>
      </c>
      <c r="Q181" s="291" t="s">
        <v>353</v>
      </c>
      <c r="R181" s="542" t="s">
        <v>552</v>
      </c>
      <c r="S181" s="543" t="s">
        <v>553</v>
      </c>
      <c r="T181" s="544" t="s">
        <v>554</v>
      </c>
      <c r="U181" s="545" t="s">
        <v>555</v>
      </c>
      <c r="V181" s="546" t="s">
        <v>556</v>
      </c>
      <c r="W181" s="547" t="s">
        <v>557</v>
      </c>
      <c r="X181" s="498"/>
    </row>
    <row r="182" spans="1:24" x14ac:dyDescent="0.2">
      <c r="A182" s="12">
        <v>2350</v>
      </c>
      <c r="B182" s="9" t="s">
        <v>424</v>
      </c>
      <c r="C182" s="156">
        <v>0</v>
      </c>
      <c r="D182" s="156">
        <f t="shared" ref="D182:D188" si="21">$G$19</f>
        <v>0</v>
      </c>
      <c r="E182" s="156">
        <v>0</v>
      </c>
      <c r="F182" s="317"/>
      <c r="G182" s="156">
        <f t="shared" ref="G182:G188" si="22">C182+D182+E182</f>
        <v>0</v>
      </c>
      <c r="H182" s="318">
        <v>0</v>
      </c>
      <c r="I182" s="4">
        <f t="shared" ref="I182:I191" si="23">ROUND(($H182*108.33%)*2,1)/2</f>
        <v>0</v>
      </c>
      <c r="J182" s="96"/>
      <c r="K182" s="95"/>
      <c r="L182" s="95">
        <f t="shared" ref="L182:L191" si="24">ROUND((G182*I182)*2,1)/2</f>
        <v>0</v>
      </c>
      <c r="M182" s="92">
        <f t="shared" ref="M182:M191" si="25">K182+L182</f>
        <v>0</v>
      </c>
      <c r="N182" s="288"/>
      <c r="P182" s="282"/>
      <c r="Q182" s="1">
        <f>$X$121</f>
        <v>0</v>
      </c>
      <c r="R182" s="1">
        <f>$X$122</f>
        <v>0</v>
      </c>
      <c r="S182" s="1">
        <f>$X$123</f>
        <v>0</v>
      </c>
      <c r="T182" s="1">
        <f>$X$124</f>
        <v>0</v>
      </c>
      <c r="U182" s="1">
        <v>0</v>
      </c>
      <c r="V182" s="7">
        <v>0</v>
      </c>
      <c r="W182" s="164">
        <f t="shared" ref="W182:W191" si="26">U182*V182</f>
        <v>0</v>
      </c>
      <c r="X182" s="498"/>
    </row>
    <row r="183" spans="1:24" x14ac:dyDescent="0.2">
      <c r="A183" s="12">
        <f t="shared" ref="A183:A191" si="27">A182+1</f>
        <v>2351</v>
      </c>
      <c r="B183" s="9" t="s">
        <v>423</v>
      </c>
      <c r="C183" s="156">
        <v>0</v>
      </c>
      <c r="D183" s="156">
        <f t="shared" si="21"/>
        <v>0</v>
      </c>
      <c r="E183" s="156">
        <v>0</v>
      </c>
      <c r="F183" s="317"/>
      <c r="G183" s="156">
        <f t="shared" si="22"/>
        <v>0</v>
      </c>
      <c r="H183" s="318">
        <v>0</v>
      </c>
      <c r="I183" s="4">
        <f t="shared" si="23"/>
        <v>0</v>
      </c>
      <c r="J183" s="96"/>
      <c r="K183" s="95"/>
      <c r="L183" s="95">
        <f t="shared" si="24"/>
        <v>0</v>
      </c>
      <c r="M183" s="92">
        <f t="shared" si="25"/>
        <v>0</v>
      </c>
      <c r="N183" s="288"/>
      <c r="P183" s="282"/>
      <c r="T183" s="9"/>
      <c r="W183" s="164">
        <f t="shared" si="26"/>
        <v>0</v>
      </c>
      <c r="X183" s="498"/>
    </row>
    <row r="184" spans="1:24" x14ac:dyDescent="0.2">
      <c r="A184" s="12">
        <f t="shared" si="27"/>
        <v>2352</v>
      </c>
      <c r="B184" s="9" t="s">
        <v>422</v>
      </c>
      <c r="C184" s="156">
        <v>0</v>
      </c>
      <c r="D184" s="156">
        <f t="shared" si="21"/>
        <v>0</v>
      </c>
      <c r="E184" s="156">
        <v>0</v>
      </c>
      <c r="F184" s="317"/>
      <c r="G184" s="156">
        <f t="shared" si="22"/>
        <v>0</v>
      </c>
      <c r="H184" s="318">
        <v>0</v>
      </c>
      <c r="I184" s="4">
        <f t="shared" si="23"/>
        <v>0</v>
      </c>
      <c r="J184" s="96"/>
      <c r="K184" s="95"/>
      <c r="L184" s="95">
        <f t="shared" si="24"/>
        <v>0</v>
      </c>
      <c r="M184" s="92">
        <f t="shared" si="25"/>
        <v>0</v>
      </c>
      <c r="N184" s="288"/>
      <c r="P184" s="282"/>
      <c r="T184" s="9"/>
      <c r="W184" s="164">
        <f t="shared" si="26"/>
        <v>0</v>
      </c>
      <c r="X184" s="498"/>
    </row>
    <row r="185" spans="1:24" x14ac:dyDescent="0.2">
      <c r="A185" s="12">
        <f t="shared" si="27"/>
        <v>2353</v>
      </c>
      <c r="B185" s="9" t="s">
        <v>421</v>
      </c>
      <c r="C185" s="156">
        <v>0</v>
      </c>
      <c r="D185" s="156">
        <f t="shared" si="21"/>
        <v>0</v>
      </c>
      <c r="E185" s="156">
        <v>0</v>
      </c>
      <c r="F185" s="317"/>
      <c r="G185" s="156">
        <f t="shared" si="22"/>
        <v>0</v>
      </c>
      <c r="H185" s="318">
        <v>0</v>
      </c>
      <c r="I185" s="4">
        <f t="shared" si="23"/>
        <v>0</v>
      </c>
      <c r="J185" s="96"/>
      <c r="K185" s="95"/>
      <c r="L185" s="95">
        <f t="shared" si="24"/>
        <v>0</v>
      </c>
      <c r="M185" s="92">
        <f t="shared" si="25"/>
        <v>0</v>
      </c>
      <c r="N185" s="288"/>
      <c r="P185" s="282"/>
      <c r="T185" s="9"/>
      <c r="W185" s="164">
        <f t="shared" si="26"/>
        <v>0</v>
      </c>
      <c r="X185" s="498"/>
    </row>
    <row r="186" spans="1:24" x14ac:dyDescent="0.2">
      <c r="A186" s="12">
        <f t="shared" si="27"/>
        <v>2354</v>
      </c>
      <c r="B186" s="9" t="s">
        <v>420</v>
      </c>
      <c r="C186" s="156">
        <v>0</v>
      </c>
      <c r="D186" s="156">
        <f t="shared" si="21"/>
        <v>0</v>
      </c>
      <c r="E186" s="156">
        <v>0</v>
      </c>
      <c r="F186" s="317"/>
      <c r="G186" s="156">
        <f t="shared" si="22"/>
        <v>0</v>
      </c>
      <c r="H186" s="318">
        <v>0</v>
      </c>
      <c r="I186" s="4">
        <f t="shared" si="23"/>
        <v>0</v>
      </c>
      <c r="J186" s="96"/>
      <c r="K186" s="95"/>
      <c r="L186" s="95">
        <f t="shared" si="24"/>
        <v>0</v>
      </c>
      <c r="M186" s="92">
        <f t="shared" si="25"/>
        <v>0</v>
      </c>
      <c r="N186" s="288"/>
      <c r="P186" s="282"/>
      <c r="T186" s="9"/>
      <c r="W186" s="164">
        <f t="shared" si="26"/>
        <v>0</v>
      </c>
      <c r="X186" s="498"/>
    </row>
    <row r="187" spans="1:24" x14ac:dyDescent="0.2">
      <c r="A187" s="12">
        <f t="shared" si="27"/>
        <v>2355</v>
      </c>
      <c r="B187" s="9" t="s">
        <v>419</v>
      </c>
      <c r="C187" s="156">
        <v>0</v>
      </c>
      <c r="D187" s="156">
        <f t="shared" si="21"/>
        <v>0</v>
      </c>
      <c r="E187" s="156">
        <v>0</v>
      </c>
      <c r="F187" s="317"/>
      <c r="G187" s="156">
        <f t="shared" si="22"/>
        <v>0</v>
      </c>
      <c r="H187" s="318">
        <v>0</v>
      </c>
      <c r="I187" s="4">
        <f t="shared" si="23"/>
        <v>0</v>
      </c>
      <c r="J187" s="96"/>
      <c r="K187" s="95"/>
      <c r="L187" s="95">
        <f t="shared" si="24"/>
        <v>0</v>
      </c>
      <c r="M187" s="92">
        <f t="shared" si="25"/>
        <v>0</v>
      </c>
      <c r="N187" s="288"/>
      <c r="P187" s="282"/>
      <c r="T187" s="9"/>
      <c r="W187" s="164">
        <f t="shared" si="26"/>
        <v>0</v>
      </c>
      <c r="X187" s="498"/>
    </row>
    <row r="188" spans="1:24" x14ac:dyDescent="0.2">
      <c r="A188" s="12">
        <f t="shared" si="27"/>
        <v>2356</v>
      </c>
      <c r="B188" s="9" t="s">
        <v>418</v>
      </c>
      <c r="C188" s="156">
        <v>0</v>
      </c>
      <c r="D188" s="156">
        <f t="shared" si="21"/>
        <v>0</v>
      </c>
      <c r="E188" s="156">
        <v>0</v>
      </c>
      <c r="F188" s="317"/>
      <c r="G188" s="156">
        <f t="shared" si="22"/>
        <v>0</v>
      </c>
      <c r="H188" s="318">
        <v>0</v>
      </c>
      <c r="I188" s="4">
        <f t="shared" si="23"/>
        <v>0</v>
      </c>
      <c r="J188" s="96"/>
      <c r="K188" s="95"/>
      <c r="L188" s="95">
        <f t="shared" si="24"/>
        <v>0</v>
      </c>
      <c r="M188" s="92">
        <f t="shared" si="25"/>
        <v>0</v>
      </c>
      <c r="N188" s="288"/>
      <c r="P188" s="282"/>
      <c r="T188" s="9"/>
      <c r="W188" s="164">
        <f t="shared" si="26"/>
        <v>0</v>
      </c>
      <c r="X188" s="498"/>
    </row>
    <row r="189" spans="1:24" x14ac:dyDescent="0.2">
      <c r="A189" s="12">
        <f t="shared" si="27"/>
        <v>2357</v>
      </c>
      <c r="B189" s="9" t="s">
        <v>287</v>
      </c>
      <c r="C189" s="156"/>
      <c r="D189" s="156"/>
      <c r="E189" s="156"/>
      <c r="F189" s="276" t="s">
        <v>130</v>
      </c>
      <c r="G189" s="2">
        <v>0</v>
      </c>
      <c r="H189" s="318">
        <v>0</v>
      </c>
      <c r="I189" s="4">
        <f t="shared" si="23"/>
        <v>0</v>
      </c>
      <c r="J189" s="96"/>
      <c r="K189" s="95"/>
      <c r="L189" s="95">
        <f t="shared" si="24"/>
        <v>0</v>
      </c>
      <c r="M189" s="92">
        <f t="shared" si="25"/>
        <v>0</v>
      </c>
      <c r="N189" s="288"/>
      <c r="P189" s="282"/>
      <c r="T189" s="9"/>
      <c r="W189" s="164">
        <f t="shared" si="26"/>
        <v>0</v>
      </c>
      <c r="X189" s="498"/>
    </row>
    <row r="190" spans="1:24" x14ac:dyDescent="0.2">
      <c r="A190" s="12">
        <f t="shared" si="27"/>
        <v>2358</v>
      </c>
      <c r="B190" s="9" t="s">
        <v>383</v>
      </c>
      <c r="C190" s="156">
        <v>0</v>
      </c>
      <c r="D190" s="156">
        <f>$G$19</f>
        <v>0</v>
      </c>
      <c r="E190" s="156">
        <v>0</v>
      </c>
      <c r="F190" s="317"/>
      <c r="G190" s="156">
        <f>C190+D190+E190</f>
        <v>0</v>
      </c>
      <c r="H190" s="318">
        <v>0</v>
      </c>
      <c r="I190" s="4">
        <f t="shared" si="23"/>
        <v>0</v>
      </c>
      <c r="J190" s="96"/>
      <c r="K190" s="95"/>
      <c r="L190" s="95">
        <f t="shared" si="24"/>
        <v>0</v>
      </c>
      <c r="M190" s="92">
        <f t="shared" si="25"/>
        <v>0</v>
      </c>
      <c r="N190" s="288"/>
      <c r="O190" s="3" t="s">
        <v>361</v>
      </c>
      <c r="P190" s="282"/>
      <c r="T190" s="9"/>
      <c r="W190" s="164">
        <f t="shared" si="26"/>
        <v>0</v>
      </c>
      <c r="X190" s="498"/>
    </row>
    <row r="191" spans="1:24" x14ac:dyDescent="0.2">
      <c r="A191" s="12">
        <f t="shared" si="27"/>
        <v>2359</v>
      </c>
      <c r="C191" s="156">
        <v>0</v>
      </c>
      <c r="D191" s="156">
        <f>$G$19</f>
        <v>0</v>
      </c>
      <c r="E191" s="156">
        <v>0</v>
      </c>
      <c r="F191" s="317"/>
      <c r="G191" s="156">
        <f>C191+D191+E191</f>
        <v>0</v>
      </c>
      <c r="H191" s="318">
        <v>0</v>
      </c>
      <c r="I191" s="4">
        <f t="shared" si="23"/>
        <v>0</v>
      </c>
      <c r="J191" s="96"/>
      <c r="K191" s="95"/>
      <c r="L191" s="95">
        <f t="shared" si="24"/>
        <v>0</v>
      </c>
      <c r="M191" s="92">
        <f t="shared" si="25"/>
        <v>0</v>
      </c>
      <c r="N191" s="288"/>
      <c r="P191" s="282"/>
      <c r="T191" s="9"/>
      <c r="W191" s="164">
        <f t="shared" si="26"/>
        <v>0</v>
      </c>
      <c r="X191" s="498"/>
    </row>
    <row r="192" spans="1:24" x14ac:dyDescent="0.2">
      <c r="C192" s="2"/>
      <c r="D192" s="156"/>
      <c r="E192" s="2"/>
      <c r="F192" s="317"/>
      <c r="G192" s="156"/>
      <c r="H192" s="4"/>
      <c r="I192" s="328"/>
      <c r="J192" s="115"/>
      <c r="K192" s="114"/>
      <c r="L192" s="114"/>
      <c r="M192" s="92"/>
      <c r="N192" s="288"/>
      <c r="P192" s="282"/>
      <c r="X192" s="498"/>
    </row>
    <row r="193" spans="1:26" x14ac:dyDescent="0.2">
      <c r="A193" s="12">
        <v>2359</v>
      </c>
      <c r="B193" s="9" t="s">
        <v>372</v>
      </c>
      <c r="C193" s="156">
        <f>$G$22</f>
        <v>0</v>
      </c>
      <c r="D193" s="156" t="s">
        <v>4</v>
      </c>
      <c r="E193" s="2" t="s">
        <v>76</v>
      </c>
      <c r="F193" s="317">
        <f>SUM(L181:L192)-L190</f>
        <v>0</v>
      </c>
      <c r="G193" s="166" t="s">
        <v>380</v>
      </c>
      <c r="H193" s="4"/>
      <c r="I193" s="328"/>
      <c r="J193" s="96"/>
      <c r="K193" s="95"/>
      <c r="L193" s="95">
        <f>ROUND((F193*C193%)*2,1)/2</f>
        <v>0</v>
      </c>
      <c r="M193" s="92">
        <f>K193+L193</f>
        <v>0</v>
      </c>
      <c r="N193" s="288"/>
      <c r="P193" s="282"/>
      <c r="X193" s="498"/>
    </row>
    <row r="194" spans="1:26" x14ac:dyDescent="0.2">
      <c r="B194" s="9" t="s">
        <v>414</v>
      </c>
      <c r="C194" s="156">
        <f>$G$22</f>
        <v>0</v>
      </c>
      <c r="D194" s="156" t="s">
        <v>4</v>
      </c>
      <c r="E194" s="2" t="s">
        <v>76</v>
      </c>
      <c r="F194" s="317">
        <f>SUM(K181:K192)-K190</f>
        <v>0</v>
      </c>
      <c r="G194" s="166" t="s">
        <v>380</v>
      </c>
      <c r="H194" s="4"/>
      <c r="I194" s="328"/>
      <c r="J194" s="96"/>
      <c r="K194" s="95">
        <f>ROUND((F194*C194%)*2,1)/2</f>
        <v>0</v>
      </c>
      <c r="L194" s="95"/>
      <c r="M194" s="92">
        <f>K194+L194</f>
        <v>0</v>
      </c>
      <c r="N194" s="288"/>
      <c r="P194" s="282"/>
      <c r="X194" s="498"/>
    </row>
    <row r="195" spans="1:26" x14ac:dyDescent="0.2">
      <c r="C195" s="2"/>
      <c r="D195" s="156"/>
      <c r="E195" s="2"/>
      <c r="F195" s="317"/>
      <c r="G195" s="156"/>
      <c r="H195" s="4"/>
      <c r="I195" s="119"/>
      <c r="J195" s="119"/>
      <c r="K195" s="29"/>
      <c r="L195" s="29"/>
      <c r="M195" s="95"/>
      <c r="N195" s="95"/>
      <c r="P195" s="282"/>
      <c r="X195" s="498"/>
    </row>
    <row r="196" spans="1:26" x14ac:dyDescent="0.2">
      <c r="C196" s="2"/>
      <c r="D196" s="156"/>
      <c r="E196" s="2"/>
      <c r="F196" s="317"/>
      <c r="G196" s="156"/>
      <c r="H196" s="4"/>
      <c r="I196" s="119"/>
      <c r="J196" s="119"/>
      <c r="K196" s="321"/>
      <c r="L196" s="321"/>
      <c r="M196" s="108"/>
      <c r="N196" s="108"/>
      <c r="P196" s="282"/>
      <c r="X196" s="498"/>
    </row>
    <row r="197" spans="1:26" x14ac:dyDescent="0.2">
      <c r="B197" s="106" t="s">
        <v>417</v>
      </c>
      <c r="C197" s="329"/>
      <c r="D197" s="153"/>
      <c r="E197" s="83"/>
      <c r="F197" s="320"/>
      <c r="G197" s="153"/>
      <c r="H197" s="105"/>
      <c r="I197" s="105" t="s">
        <v>79</v>
      </c>
      <c r="J197" s="243"/>
      <c r="K197" s="149">
        <f>SUM(K198:K206)</f>
        <v>0</v>
      </c>
      <c r="L197" s="149">
        <f>SUM(L198:L206)</f>
        <v>0</v>
      </c>
      <c r="M197" s="296">
        <f>SUM(M198:M206)</f>
        <v>0</v>
      </c>
      <c r="N197" s="296">
        <f>SUM(N198:N206)</f>
        <v>0</v>
      </c>
      <c r="P197" s="282"/>
      <c r="X197" s="498"/>
      <c r="Z197" s="5"/>
    </row>
    <row r="198" spans="1:26" ht="29" x14ac:dyDescent="0.2">
      <c r="B198" s="72"/>
      <c r="C198" s="121" t="s">
        <v>378</v>
      </c>
      <c r="D198" s="75" t="s">
        <v>377</v>
      </c>
      <c r="E198" s="121" t="s">
        <v>376</v>
      </c>
      <c r="F198" s="7"/>
      <c r="G198" s="220" t="s">
        <v>412</v>
      </c>
      <c r="H198" s="319" t="s">
        <v>375</v>
      </c>
      <c r="I198" s="319" t="s">
        <v>374</v>
      </c>
      <c r="J198" s="115"/>
      <c r="K198" s="114"/>
      <c r="L198" s="114"/>
      <c r="M198" s="288" t="s">
        <v>355</v>
      </c>
      <c r="N198" s="288"/>
      <c r="P198" s="292" t="s">
        <v>354</v>
      </c>
      <c r="Q198" s="291" t="s">
        <v>353</v>
      </c>
      <c r="R198" s="542" t="s">
        <v>552</v>
      </c>
      <c r="S198" s="543" t="s">
        <v>553</v>
      </c>
      <c r="T198" s="544" t="s">
        <v>554</v>
      </c>
      <c r="U198" s="545" t="s">
        <v>555</v>
      </c>
      <c r="V198" s="546" t="s">
        <v>556</v>
      </c>
      <c r="W198" s="547" t="s">
        <v>557</v>
      </c>
      <c r="X198" s="498"/>
    </row>
    <row r="199" spans="1:26" x14ac:dyDescent="0.2">
      <c r="A199" s="12">
        <v>2360</v>
      </c>
      <c r="B199" s="9" t="s">
        <v>416</v>
      </c>
      <c r="C199" s="156">
        <v>0</v>
      </c>
      <c r="D199" s="156">
        <f>$G$19</f>
        <v>0</v>
      </c>
      <c r="E199" s="156">
        <v>0</v>
      </c>
      <c r="F199" s="317"/>
      <c r="G199" s="156">
        <f>C199+D199+E199</f>
        <v>0</v>
      </c>
      <c r="H199" s="318">
        <v>0</v>
      </c>
      <c r="I199" s="4">
        <f>ROUND(($H199*108.33%)*2,1)/2</f>
        <v>0</v>
      </c>
      <c r="J199" s="96"/>
      <c r="K199" s="95"/>
      <c r="L199" s="95">
        <f>ROUND((G199*I199)*2,1)/2</f>
        <v>0</v>
      </c>
      <c r="M199" s="92">
        <f>K199+L199</f>
        <v>0</v>
      </c>
      <c r="N199" s="288"/>
      <c r="P199" s="282"/>
      <c r="Q199" s="1">
        <f>$X$121</f>
        <v>0</v>
      </c>
      <c r="R199" s="1">
        <f>$X$122</f>
        <v>0</v>
      </c>
      <c r="S199" s="1">
        <f>$X$123</f>
        <v>0</v>
      </c>
      <c r="T199" s="1">
        <f>$X$124</f>
        <v>0</v>
      </c>
      <c r="U199" s="1">
        <v>0</v>
      </c>
      <c r="V199" s="7">
        <v>0</v>
      </c>
      <c r="W199" s="164">
        <f>U199*V199</f>
        <v>0</v>
      </c>
      <c r="X199" s="498"/>
    </row>
    <row r="200" spans="1:26" x14ac:dyDescent="0.2">
      <c r="A200" s="12">
        <f>A199+1</f>
        <v>2361</v>
      </c>
      <c r="B200" s="9" t="s">
        <v>415</v>
      </c>
      <c r="C200" s="156">
        <v>0</v>
      </c>
      <c r="D200" s="156">
        <f>$G$19</f>
        <v>0</v>
      </c>
      <c r="E200" s="156">
        <v>0</v>
      </c>
      <c r="F200" s="317"/>
      <c r="G200" s="156">
        <f>C200+D200+E200</f>
        <v>0</v>
      </c>
      <c r="H200" s="318">
        <v>0</v>
      </c>
      <c r="I200" s="4">
        <f>ROUND(($H200*108.33%)*2,1)/2</f>
        <v>0</v>
      </c>
      <c r="J200" s="96"/>
      <c r="K200" s="95"/>
      <c r="L200" s="95">
        <f>ROUND((G200*I200)*2,1)/2</f>
        <v>0</v>
      </c>
      <c r="M200" s="92">
        <f>K200+L200</f>
        <v>0</v>
      </c>
      <c r="N200" s="288"/>
      <c r="P200" s="282"/>
      <c r="T200" s="9"/>
      <c r="W200" s="164">
        <f>U200*V200</f>
        <v>0</v>
      </c>
      <c r="X200" s="498"/>
    </row>
    <row r="201" spans="1:26" x14ac:dyDescent="0.2">
      <c r="A201" s="12">
        <f>A200+1</f>
        <v>2362</v>
      </c>
      <c r="B201" s="9" t="s">
        <v>383</v>
      </c>
      <c r="C201" s="156">
        <v>0</v>
      </c>
      <c r="D201" s="156">
        <f>$G$19</f>
        <v>0</v>
      </c>
      <c r="E201" s="156">
        <v>0</v>
      </c>
      <c r="F201" s="317"/>
      <c r="G201" s="156">
        <f>C201+D201+E201</f>
        <v>0</v>
      </c>
      <c r="H201" s="318">
        <v>0</v>
      </c>
      <c r="I201" s="4">
        <f>ROUND(($H201*108.33%)*2,1)/2</f>
        <v>0</v>
      </c>
      <c r="J201" s="96"/>
      <c r="K201" s="95"/>
      <c r="L201" s="95">
        <f>ROUND((G201*I201)*2,1)/2</f>
        <v>0</v>
      </c>
      <c r="M201" s="92">
        <f>K201+L201</f>
        <v>0</v>
      </c>
      <c r="N201" s="288"/>
      <c r="O201" s="3" t="s">
        <v>361</v>
      </c>
      <c r="P201" s="282"/>
      <c r="T201" s="9"/>
      <c r="W201" s="164">
        <f>U201*V201</f>
        <v>0</v>
      </c>
      <c r="X201" s="498"/>
    </row>
    <row r="202" spans="1:26" x14ac:dyDescent="0.2">
      <c r="A202" s="12">
        <f>A201+1</f>
        <v>2363</v>
      </c>
      <c r="C202" s="156">
        <v>0</v>
      </c>
      <c r="D202" s="156">
        <f>$G$19</f>
        <v>0</v>
      </c>
      <c r="E202" s="156">
        <v>0</v>
      </c>
      <c r="F202" s="317"/>
      <c r="G202" s="156">
        <f>C202+D202+E202</f>
        <v>0</v>
      </c>
      <c r="H202" s="318">
        <v>0</v>
      </c>
      <c r="I202" s="4">
        <f>ROUND(($H202*108.33%)*2,1)/2</f>
        <v>0</v>
      </c>
      <c r="J202" s="96"/>
      <c r="K202" s="95"/>
      <c r="L202" s="95">
        <f>ROUND((G202*I202)*2,1)/2</f>
        <v>0</v>
      </c>
      <c r="M202" s="92">
        <f>K202+L202</f>
        <v>0</v>
      </c>
      <c r="N202" s="288"/>
      <c r="P202" s="282"/>
      <c r="T202" s="9"/>
      <c r="W202" s="164">
        <f>U202*V202</f>
        <v>0</v>
      </c>
      <c r="X202" s="498"/>
    </row>
    <row r="203" spans="1:26" x14ac:dyDescent="0.2">
      <c r="C203" s="2"/>
      <c r="D203" s="156"/>
      <c r="E203" s="2"/>
      <c r="F203" s="317"/>
      <c r="G203" s="156"/>
      <c r="H203" s="4"/>
      <c r="I203" s="328"/>
      <c r="J203" s="115"/>
      <c r="K203" s="114"/>
      <c r="L203" s="114"/>
      <c r="M203" s="92"/>
      <c r="N203" s="288"/>
      <c r="P203" s="282"/>
      <c r="X203" s="498"/>
    </row>
    <row r="204" spans="1:26" x14ac:dyDescent="0.2">
      <c r="A204" s="12">
        <v>2369</v>
      </c>
      <c r="B204" s="9" t="s">
        <v>372</v>
      </c>
      <c r="C204" s="156">
        <f>$G$22</f>
        <v>0</v>
      </c>
      <c r="D204" s="156" t="s">
        <v>4</v>
      </c>
      <c r="E204" s="2" t="s">
        <v>76</v>
      </c>
      <c r="F204" s="317">
        <f>SUM(L198:L203)-L201</f>
        <v>0</v>
      </c>
      <c r="G204" s="166" t="s">
        <v>380</v>
      </c>
      <c r="H204" s="4"/>
      <c r="I204" s="327"/>
      <c r="J204" s="96"/>
      <c r="K204" s="95"/>
      <c r="L204" s="95">
        <f>ROUND((F204*C204%)*2,1)/2</f>
        <v>0</v>
      </c>
      <c r="M204" s="92">
        <f>K204+L204</f>
        <v>0</v>
      </c>
      <c r="N204" s="288"/>
      <c r="P204" s="282"/>
      <c r="X204" s="498"/>
    </row>
    <row r="205" spans="1:26" x14ac:dyDescent="0.2">
      <c r="B205" s="9" t="s">
        <v>414</v>
      </c>
      <c r="C205" s="156">
        <f>$G$22</f>
        <v>0</v>
      </c>
      <c r="D205" s="156" t="s">
        <v>4</v>
      </c>
      <c r="E205" s="2" t="s">
        <v>76</v>
      </c>
      <c r="F205" s="317">
        <f>SUM(K198:K203)-K201</f>
        <v>0</v>
      </c>
      <c r="G205" s="166" t="s">
        <v>380</v>
      </c>
      <c r="H205" s="4"/>
      <c r="I205" s="327"/>
      <c r="J205" s="96"/>
      <c r="K205" s="95">
        <f>ROUND((F205*C205%)*2,1)/2</f>
        <v>0</v>
      </c>
      <c r="L205" s="95"/>
      <c r="M205" s="92">
        <f>K205+L205</f>
        <v>0</v>
      </c>
      <c r="N205" s="288"/>
      <c r="P205" s="282"/>
      <c r="X205" s="498"/>
    </row>
    <row r="206" spans="1:26" x14ac:dyDescent="0.2">
      <c r="C206" s="2"/>
      <c r="D206" s="156"/>
      <c r="E206" s="2"/>
      <c r="F206" s="317"/>
      <c r="G206" s="156"/>
      <c r="H206" s="4"/>
      <c r="I206" s="119"/>
      <c r="J206" s="123"/>
      <c r="K206" s="321"/>
      <c r="L206" s="321"/>
      <c r="M206" s="108"/>
      <c r="N206" s="108"/>
      <c r="P206" s="282"/>
      <c r="X206" s="498"/>
    </row>
    <row r="207" spans="1:26" x14ac:dyDescent="0.2">
      <c r="B207" s="106" t="s">
        <v>413</v>
      </c>
      <c r="C207" s="83"/>
      <c r="D207" s="153"/>
      <c r="E207" s="83"/>
      <c r="F207" s="323"/>
      <c r="G207" s="153"/>
      <c r="H207" s="105"/>
      <c r="I207" s="105" t="s">
        <v>79</v>
      </c>
      <c r="J207" s="243"/>
      <c r="K207" s="149">
        <f>SUM(K208:K219)</f>
        <v>0</v>
      </c>
      <c r="L207" s="149">
        <f>SUM(L208:L219)</f>
        <v>0</v>
      </c>
      <c r="M207" s="255">
        <f>SUM(M208:M219)</f>
        <v>0</v>
      </c>
      <c r="N207" s="255">
        <f>SUM(N208:N219)</f>
        <v>0</v>
      </c>
      <c r="O207" s="110"/>
      <c r="P207" s="282"/>
      <c r="X207" s="498"/>
    </row>
    <row r="208" spans="1:26" ht="29" x14ac:dyDescent="0.2">
      <c r="B208" s="72"/>
      <c r="C208" s="121" t="s">
        <v>378</v>
      </c>
      <c r="D208" s="75" t="s">
        <v>377</v>
      </c>
      <c r="E208" s="121" t="s">
        <v>376</v>
      </c>
      <c r="F208" s="7"/>
      <c r="G208" s="220" t="s">
        <v>412</v>
      </c>
      <c r="H208" s="319" t="s">
        <v>375</v>
      </c>
      <c r="I208" s="319" t="s">
        <v>374</v>
      </c>
      <c r="J208" s="115"/>
      <c r="K208" s="114"/>
      <c r="L208" s="114"/>
      <c r="M208" s="288" t="s">
        <v>355</v>
      </c>
      <c r="N208" s="288"/>
      <c r="P208" s="292" t="s">
        <v>354</v>
      </c>
      <c r="Q208" s="291" t="s">
        <v>353</v>
      </c>
      <c r="R208" s="542" t="s">
        <v>552</v>
      </c>
      <c r="S208" s="543" t="s">
        <v>553</v>
      </c>
      <c r="T208" s="544" t="s">
        <v>554</v>
      </c>
      <c r="U208" s="545" t="s">
        <v>555</v>
      </c>
      <c r="V208" s="546" t="s">
        <v>556</v>
      </c>
      <c r="W208" s="547" t="s">
        <v>557</v>
      </c>
      <c r="X208" s="498"/>
    </row>
    <row r="209" spans="1:24" x14ac:dyDescent="0.2">
      <c r="A209" s="12">
        <v>2410</v>
      </c>
      <c r="B209" s="9" t="s">
        <v>411</v>
      </c>
      <c r="C209" s="156">
        <v>0</v>
      </c>
      <c r="D209" s="156">
        <f>$G$19</f>
        <v>0</v>
      </c>
      <c r="E209" s="156">
        <v>0</v>
      </c>
      <c r="F209" s="317"/>
      <c r="G209" s="156">
        <f>C209+D209+E209</f>
        <v>0</v>
      </c>
      <c r="H209" s="318">
        <v>0</v>
      </c>
      <c r="I209" s="4">
        <f t="shared" ref="I209:I215" si="28">ROUND(($H209*108.33%)*2,1)/2</f>
        <v>0</v>
      </c>
      <c r="J209" s="96"/>
      <c r="K209" s="95"/>
      <c r="L209" s="95">
        <f t="shared" ref="L209:L215" si="29">ROUND((G209*I209)*2,1)/2</f>
        <v>0</v>
      </c>
      <c r="M209" s="92">
        <f t="shared" ref="M209:M215" si="30">K209+L209</f>
        <v>0</v>
      </c>
      <c r="N209" s="288"/>
      <c r="O209" s="326"/>
      <c r="P209" s="282"/>
      <c r="Q209" s="1">
        <f>$X$121</f>
        <v>0</v>
      </c>
      <c r="R209" s="1">
        <f>$X$122</f>
        <v>0</v>
      </c>
      <c r="S209" s="1">
        <f>$X$123</f>
        <v>0</v>
      </c>
      <c r="T209" s="1">
        <f>$X$124</f>
        <v>0</v>
      </c>
      <c r="U209" s="1">
        <v>0</v>
      </c>
      <c r="V209" s="7">
        <v>0</v>
      </c>
      <c r="W209" s="164">
        <f t="shared" ref="W209:W215" si="31">U209*V209</f>
        <v>0</v>
      </c>
      <c r="X209" s="498"/>
    </row>
    <row r="210" spans="1:24" x14ac:dyDescent="0.2">
      <c r="A210" s="12">
        <f t="shared" ref="A210:A215" si="32">A209+1</f>
        <v>2411</v>
      </c>
      <c r="B210" s="9" t="s">
        <v>410</v>
      </c>
      <c r="C210" s="156">
        <v>0</v>
      </c>
      <c r="D210" s="156">
        <f>$G$19</f>
        <v>0</v>
      </c>
      <c r="E210" s="156">
        <v>0</v>
      </c>
      <c r="F210" s="317"/>
      <c r="G210" s="156">
        <f>C210+D210+E210</f>
        <v>0</v>
      </c>
      <c r="H210" s="318">
        <v>0</v>
      </c>
      <c r="I210" s="4">
        <f t="shared" si="28"/>
        <v>0</v>
      </c>
      <c r="J210" s="96"/>
      <c r="K210" s="95"/>
      <c r="L210" s="95">
        <f t="shared" si="29"/>
        <v>0</v>
      </c>
      <c r="M210" s="92">
        <f t="shared" si="30"/>
        <v>0</v>
      </c>
      <c r="N210" s="288"/>
      <c r="P210" s="282"/>
      <c r="W210" s="164">
        <f t="shared" si="31"/>
        <v>0</v>
      </c>
      <c r="X210" s="498"/>
    </row>
    <row r="211" spans="1:24" x14ac:dyDescent="0.2">
      <c r="A211" s="12">
        <f t="shared" si="32"/>
        <v>2412</v>
      </c>
      <c r="B211" s="9" t="s">
        <v>409</v>
      </c>
      <c r="C211" s="156">
        <v>0</v>
      </c>
      <c r="D211" s="156">
        <f>$G$19</f>
        <v>0</v>
      </c>
      <c r="E211" s="156">
        <v>0</v>
      </c>
      <c r="F211" s="317"/>
      <c r="G211" s="156">
        <f>C211+D211+E211</f>
        <v>0</v>
      </c>
      <c r="H211" s="318">
        <v>0</v>
      </c>
      <c r="I211" s="4">
        <f t="shared" si="28"/>
        <v>0</v>
      </c>
      <c r="J211" s="96"/>
      <c r="K211" s="95"/>
      <c r="L211" s="95">
        <f t="shared" si="29"/>
        <v>0</v>
      </c>
      <c r="M211" s="92">
        <f t="shared" si="30"/>
        <v>0</v>
      </c>
      <c r="N211" s="288"/>
      <c r="P211" s="282"/>
      <c r="W211" s="164">
        <f t="shared" si="31"/>
        <v>0</v>
      </c>
      <c r="X211" s="498"/>
    </row>
    <row r="212" spans="1:24" x14ac:dyDescent="0.2">
      <c r="A212" s="12">
        <f t="shared" si="32"/>
        <v>2413</v>
      </c>
      <c r="B212" s="9" t="s">
        <v>408</v>
      </c>
      <c r="C212" s="156">
        <v>0</v>
      </c>
      <c r="D212" s="156">
        <f>$G$19</f>
        <v>0</v>
      </c>
      <c r="E212" s="156">
        <v>0</v>
      </c>
      <c r="F212" s="317"/>
      <c r="G212" s="156">
        <f>C212+D212+E212</f>
        <v>0</v>
      </c>
      <c r="H212" s="318">
        <v>0</v>
      </c>
      <c r="I212" s="4">
        <f t="shared" si="28"/>
        <v>0</v>
      </c>
      <c r="J212" s="96"/>
      <c r="K212" s="95"/>
      <c r="L212" s="95">
        <f t="shared" si="29"/>
        <v>0</v>
      </c>
      <c r="M212" s="92">
        <f t="shared" si="30"/>
        <v>0</v>
      </c>
      <c r="N212" s="288"/>
      <c r="P212" s="282"/>
      <c r="W212" s="164">
        <f t="shared" si="31"/>
        <v>0</v>
      </c>
      <c r="X212" s="498"/>
    </row>
    <row r="213" spans="1:24" x14ac:dyDescent="0.2">
      <c r="A213" s="12">
        <f t="shared" si="32"/>
        <v>2414</v>
      </c>
      <c r="B213" s="9" t="s">
        <v>287</v>
      </c>
      <c r="C213" s="156"/>
      <c r="D213" s="156"/>
      <c r="E213" s="156"/>
      <c r="F213" s="276" t="s">
        <v>407</v>
      </c>
      <c r="G213" s="2">
        <v>0</v>
      </c>
      <c r="H213" s="318">
        <v>0</v>
      </c>
      <c r="I213" s="4">
        <f t="shared" si="28"/>
        <v>0</v>
      </c>
      <c r="J213" s="96"/>
      <c r="K213" s="95"/>
      <c r="L213" s="95">
        <f t="shared" si="29"/>
        <v>0</v>
      </c>
      <c r="M213" s="92">
        <f t="shared" si="30"/>
        <v>0</v>
      </c>
      <c r="N213" s="288"/>
      <c r="P213" s="282"/>
      <c r="W213" s="164">
        <f t="shared" si="31"/>
        <v>0</v>
      </c>
      <c r="X213" s="498"/>
    </row>
    <row r="214" spans="1:24" x14ac:dyDescent="0.2">
      <c r="A214" s="12">
        <f t="shared" si="32"/>
        <v>2415</v>
      </c>
      <c r="B214" s="9" t="s">
        <v>383</v>
      </c>
      <c r="C214" s="156">
        <v>0</v>
      </c>
      <c r="D214" s="156">
        <f>$G$19</f>
        <v>0</v>
      </c>
      <c r="E214" s="156">
        <v>0</v>
      </c>
      <c r="F214" s="276"/>
      <c r="G214" s="156">
        <f>C214+D214+E214</f>
        <v>0</v>
      </c>
      <c r="H214" s="318">
        <v>0</v>
      </c>
      <c r="I214" s="4">
        <f t="shared" si="28"/>
        <v>0</v>
      </c>
      <c r="J214" s="96"/>
      <c r="K214" s="95"/>
      <c r="L214" s="95">
        <f t="shared" si="29"/>
        <v>0</v>
      </c>
      <c r="M214" s="92">
        <f t="shared" si="30"/>
        <v>0</v>
      </c>
      <c r="N214" s="288"/>
      <c r="O214" s="3" t="s">
        <v>361</v>
      </c>
      <c r="P214" s="282"/>
      <c r="W214" s="164">
        <f t="shared" si="31"/>
        <v>0</v>
      </c>
      <c r="X214" s="498"/>
    </row>
    <row r="215" spans="1:24" x14ac:dyDescent="0.2">
      <c r="A215" s="12">
        <f t="shared" si="32"/>
        <v>2416</v>
      </c>
      <c r="C215" s="156">
        <v>0</v>
      </c>
      <c r="D215" s="156">
        <f>$G$19</f>
        <v>0</v>
      </c>
      <c r="E215" s="156">
        <v>0</v>
      </c>
      <c r="F215" s="317"/>
      <c r="G215" s="156">
        <f>C215+D215+E215</f>
        <v>0</v>
      </c>
      <c r="H215" s="318">
        <v>0</v>
      </c>
      <c r="I215" s="4">
        <f t="shared" si="28"/>
        <v>0</v>
      </c>
      <c r="J215" s="96"/>
      <c r="K215" s="95"/>
      <c r="L215" s="95">
        <f t="shared" si="29"/>
        <v>0</v>
      </c>
      <c r="M215" s="92">
        <f t="shared" si="30"/>
        <v>0</v>
      </c>
      <c r="N215" s="288"/>
      <c r="P215" s="282"/>
      <c r="W215" s="164">
        <f t="shared" si="31"/>
        <v>0</v>
      </c>
      <c r="X215" s="498"/>
    </row>
    <row r="216" spans="1:24" x14ac:dyDescent="0.2">
      <c r="C216" s="2"/>
      <c r="D216" s="156"/>
      <c r="E216" s="156"/>
      <c r="F216" s="317"/>
      <c r="G216" s="156"/>
      <c r="H216" s="14"/>
      <c r="I216" s="16"/>
      <c r="J216" s="115"/>
      <c r="K216" s="114"/>
      <c r="L216" s="114"/>
      <c r="M216" s="92"/>
      <c r="N216" s="288"/>
      <c r="P216" s="282"/>
      <c r="X216" s="498"/>
    </row>
    <row r="217" spans="1:24" x14ac:dyDescent="0.2">
      <c r="A217" s="12">
        <v>2419</v>
      </c>
      <c r="B217" s="9" t="s">
        <v>372</v>
      </c>
      <c r="C217" s="156">
        <f>$G$22</f>
        <v>0</v>
      </c>
      <c r="D217" s="156" t="s">
        <v>4</v>
      </c>
      <c r="E217" s="2" t="s">
        <v>76</v>
      </c>
      <c r="F217" s="317">
        <f>SUM(L208:L216)-L214</f>
        <v>0</v>
      </c>
      <c r="G217" s="166" t="s">
        <v>380</v>
      </c>
      <c r="H217" s="4"/>
      <c r="I217" s="16"/>
      <c r="J217" s="96"/>
      <c r="K217" s="95"/>
      <c r="L217" s="95">
        <f>ROUND((F217*C217%)*2,1)/2</f>
        <v>0</v>
      </c>
      <c r="M217" s="92">
        <f>K217+L217</f>
        <v>0</v>
      </c>
      <c r="N217" s="288"/>
      <c r="P217" s="282"/>
      <c r="X217" s="498"/>
    </row>
    <row r="218" spans="1:24" x14ac:dyDescent="0.2">
      <c r="B218" s="9" t="s">
        <v>371</v>
      </c>
      <c r="C218" s="156">
        <f>$G$22</f>
        <v>0</v>
      </c>
      <c r="D218" s="156" t="s">
        <v>4</v>
      </c>
      <c r="E218" s="2" t="s">
        <v>76</v>
      </c>
      <c r="F218" s="317">
        <f>SUM(K208:K216)-K214</f>
        <v>0</v>
      </c>
      <c r="G218" s="166" t="s">
        <v>380</v>
      </c>
      <c r="H218" s="4"/>
      <c r="I218" s="16"/>
      <c r="J218" s="96"/>
      <c r="K218" s="95">
        <f>ROUND((F218*C218%)*2,1)/2</f>
        <v>0</v>
      </c>
      <c r="L218" s="95"/>
      <c r="M218" s="92">
        <f>K218+L218</f>
        <v>0</v>
      </c>
      <c r="N218" s="288"/>
      <c r="P218" s="282"/>
      <c r="X218" s="498"/>
    </row>
    <row r="219" spans="1:24" x14ac:dyDescent="0.2">
      <c r="C219" s="2"/>
      <c r="D219" s="156"/>
      <c r="E219" s="2"/>
      <c r="F219" s="317"/>
      <c r="G219" s="156"/>
      <c r="H219" s="4"/>
      <c r="I219" s="16"/>
      <c r="J219" s="115"/>
      <c r="K219" s="29"/>
      <c r="L219" s="29"/>
      <c r="M219" s="92"/>
      <c r="N219" s="92"/>
      <c r="P219" s="282"/>
      <c r="X219" s="498"/>
    </row>
    <row r="220" spans="1:24" x14ac:dyDescent="0.2">
      <c r="B220" s="106" t="s">
        <v>406</v>
      </c>
      <c r="C220" s="83"/>
      <c r="D220" s="153"/>
      <c r="E220" s="83"/>
      <c r="F220" s="323"/>
      <c r="G220" s="153"/>
      <c r="H220" s="105"/>
      <c r="I220" s="105" t="s">
        <v>79</v>
      </c>
      <c r="J220" s="243"/>
      <c r="K220" s="149">
        <f>SUM(K221:K232)</f>
        <v>0</v>
      </c>
      <c r="L220" s="149">
        <f>SUM(L221:L232)</f>
        <v>0</v>
      </c>
      <c r="M220" s="255">
        <f>SUM(M221:M232)</f>
        <v>0</v>
      </c>
      <c r="N220" s="255">
        <f>SUM(N221:N232)</f>
        <v>0</v>
      </c>
      <c r="O220" s="110"/>
      <c r="P220" s="282"/>
      <c r="X220" s="498"/>
    </row>
    <row r="221" spans="1:24" ht="29" x14ac:dyDescent="0.2">
      <c r="A221" s="107"/>
      <c r="B221" s="72"/>
      <c r="C221" s="121" t="s">
        <v>378</v>
      </c>
      <c r="D221" s="75" t="s">
        <v>377</v>
      </c>
      <c r="E221" s="121" t="s">
        <v>376</v>
      </c>
      <c r="F221" s="7"/>
      <c r="G221" s="26" t="s">
        <v>385</v>
      </c>
      <c r="H221" s="319" t="s">
        <v>375</v>
      </c>
      <c r="I221" s="319" t="s">
        <v>374</v>
      </c>
      <c r="J221" s="115"/>
      <c r="K221" s="114"/>
      <c r="L221" s="114"/>
      <c r="M221" s="288" t="s">
        <v>355</v>
      </c>
      <c r="N221" s="288"/>
      <c r="P221" s="292" t="s">
        <v>354</v>
      </c>
      <c r="Q221" s="291" t="s">
        <v>353</v>
      </c>
      <c r="R221" s="542" t="s">
        <v>552</v>
      </c>
      <c r="S221" s="543" t="s">
        <v>553</v>
      </c>
      <c r="T221" s="544" t="s">
        <v>554</v>
      </c>
      <c r="U221" s="545" t="s">
        <v>555</v>
      </c>
      <c r="V221" s="546" t="s">
        <v>556</v>
      </c>
      <c r="W221" s="547" t="s">
        <v>557</v>
      </c>
      <c r="X221" s="498"/>
    </row>
    <row r="222" spans="1:24" x14ac:dyDescent="0.2">
      <c r="A222" s="12">
        <v>2420</v>
      </c>
      <c r="B222" s="9" t="s">
        <v>405</v>
      </c>
      <c r="C222" s="156">
        <v>0</v>
      </c>
      <c r="D222" s="156">
        <f t="shared" ref="D222:D228" si="33">$G$19</f>
        <v>0</v>
      </c>
      <c r="E222" s="156">
        <v>0</v>
      </c>
      <c r="F222" s="317"/>
      <c r="G222" s="156">
        <f t="shared" ref="G222:G228" si="34">C222+D222+E222</f>
        <v>0</v>
      </c>
      <c r="H222" s="318">
        <v>0</v>
      </c>
      <c r="I222" s="4">
        <f t="shared" ref="I222:I228" si="35">ROUND(($H222*108.33%)*2,1)/2</f>
        <v>0</v>
      </c>
      <c r="J222" s="96"/>
      <c r="K222" s="95"/>
      <c r="L222" s="95">
        <f t="shared" ref="L222:L228" si="36">ROUND((G222*I222)*2,1)/2</f>
        <v>0</v>
      </c>
      <c r="M222" s="92">
        <f t="shared" ref="M222:M228" si="37">K222+L222</f>
        <v>0</v>
      </c>
      <c r="N222" s="288"/>
      <c r="O222" s="326"/>
      <c r="P222" s="282"/>
      <c r="Q222" s="1">
        <f>$X$121</f>
        <v>0</v>
      </c>
      <c r="R222" s="1">
        <f>$X$122</f>
        <v>0</v>
      </c>
      <c r="S222" s="1">
        <f>$X$123</f>
        <v>0</v>
      </c>
      <c r="T222" s="1">
        <f>$X$124</f>
        <v>0</v>
      </c>
      <c r="U222" s="1">
        <v>0</v>
      </c>
      <c r="V222" s="7">
        <v>0</v>
      </c>
      <c r="W222" s="164">
        <f t="shared" ref="W222:W228" si="38">U222*V222</f>
        <v>0</v>
      </c>
      <c r="X222" s="498"/>
    </row>
    <row r="223" spans="1:24" x14ac:dyDescent="0.2">
      <c r="A223" s="12">
        <f t="shared" ref="A223:A228" si="39">A222+1</f>
        <v>2421</v>
      </c>
      <c r="B223" s="9" t="s">
        <v>404</v>
      </c>
      <c r="C223" s="156">
        <v>0</v>
      </c>
      <c r="D223" s="156">
        <f t="shared" si="33"/>
        <v>0</v>
      </c>
      <c r="E223" s="156">
        <v>0</v>
      </c>
      <c r="F223" s="317"/>
      <c r="G223" s="156">
        <f t="shared" si="34"/>
        <v>0</v>
      </c>
      <c r="H223" s="318">
        <v>0</v>
      </c>
      <c r="I223" s="4">
        <f t="shared" si="35"/>
        <v>0</v>
      </c>
      <c r="J223" s="96"/>
      <c r="K223" s="95"/>
      <c r="L223" s="95">
        <f t="shared" si="36"/>
        <v>0</v>
      </c>
      <c r="M223" s="92">
        <f t="shared" si="37"/>
        <v>0</v>
      </c>
      <c r="N223" s="288"/>
      <c r="P223" s="282"/>
      <c r="W223" s="164">
        <f t="shared" si="38"/>
        <v>0</v>
      </c>
      <c r="X223" s="498"/>
    </row>
    <row r="224" spans="1:24" x14ac:dyDescent="0.2">
      <c r="A224" s="12">
        <f t="shared" si="39"/>
        <v>2422</v>
      </c>
      <c r="B224" s="9" t="s">
        <v>403</v>
      </c>
      <c r="C224" s="156">
        <v>0</v>
      </c>
      <c r="D224" s="156">
        <f t="shared" si="33"/>
        <v>0</v>
      </c>
      <c r="E224" s="156">
        <v>0</v>
      </c>
      <c r="F224" s="317"/>
      <c r="G224" s="156">
        <f t="shared" si="34"/>
        <v>0</v>
      </c>
      <c r="H224" s="318">
        <v>0</v>
      </c>
      <c r="I224" s="4">
        <f t="shared" si="35"/>
        <v>0</v>
      </c>
      <c r="J224" s="96"/>
      <c r="K224" s="95"/>
      <c r="L224" s="95">
        <f t="shared" si="36"/>
        <v>0</v>
      </c>
      <c r="M224" s="92">
        <f t="shared" si="37"/>
        <v>0</v>
      </c>
      <c r="N224" s="288"/>
      <c r="P224" s="282"/>
      <c r="W224" s="164">
        <f t="shared" si="38"/>
        <v>0</v>
      </c>
      <c r="X224" s="498"/>
    </row>
    <row r="225" spans="1:24" x14ac:dyDescent="0.2">
      <c r="A225" s="12">
        <f t="shared" si="39"/>
        <v>2423</v>
      </c>
      <c r="B225" s="9" t="s">
        <v>402</v>
      </c>
      <c r="C225" s="156">
        <v>0</v>
      </c>
      <c r="D225" s="156">
        <f t="shared" si="33"/>
        <v>0</v>
      </c>
      <c r="E225" s="156">
        <v>0</v>
      </c>
      <c r="F225" s="317"/>
      <c r="G225" s="156">
        <f t="shared" si="34"/>
        <v>0</v>
      </c>
      <c r="H225" s="318">
        <v>0</v>
      </c>
      <c r="I225" s="4">
        <f t="shared" si="35"/>
        <v>0</v>
      </c>
      <c r="J225" s="96"/>
      <c r="K225" s="95"/>
      <c r="L225" s="95">
        <f t="shared" si="36"/>
        <v>0</v>
      </c>
      <c r="M225" s="92">
        <f t="shared" si="37"/>
        <v>0</v>
      </c>
      <c r="N225" s="288"/>
      <c r="P225" s="282"/>
      <c r="W225" s="164">
        <f t="shared" si="38"/>
        <v>0</v>
      </c>
      <c r="X225" s="498"/>
    </row>
    <row r="226" spans="1:24" x14ac:dyDescent="0.2">
      <c r="A226" s="12">
        <f t="shared" si="39"/>
        <v>2424</v>
      </c>
      <c r="B226" s="9" t="s">
        <v>401</v>
      </c>
      <c r="C226" s="156">
        <v>0</v>
      </c>
      <c r="D226" s="156">
        <f t="shared" si="33"/>
        <v>0</v>
      </c>
      <c r="E226" s="156">
        <v>0</v>
      </c>
      <c r="F226" s="317"/>
      <c r="G226" s="156">
        <f t="shared" si="34"/>
        <v>0</v>
      </c>
      <c r="H226" s="318">
        <v>0</v>
      </c>
      <c r="I226" s="4">
        <f t="shared" si="35"/>
        <v>0</v>
      </c>
      <c r="J226" s="96"/>
      <c r="K226" s="95"/>
      <c r="L226" s="95">
        <f t="shared" si="36"/>
        <v>0</v>
      </c>
      <c r="M226" s="92">
        <f t="shared" si="37"/>
        <v>0</v>
      </c>
      <c r="N226" s="288"/>
      <c r="P226" s="282"/>
      <c r="W226" s="164">
        <f t="shared" si="38"/>
        <v>0</v>
      </c>
      <c r="X226" s="498"/>
    </row>
    <row r="227" spans="1:24" x14ac:dyDescent="0.2">
      <c r="A227" s="12">
        <f t="shared" si="39"/>
        <v>2425</v>
      </c>
      <c r="B227" s="9" t="s">
        <v>383</v>
      </c>
      <c r="C227" s="156">
        <v>0</v>
      </c>
      <c r="D227" s="156">
        <f t="shared" si="33"/>
        <v>0</v>
      </c>
      <c r="E227" s="156">
        <v>0</v>
      </c>
      <c r="F227" s="317"/>
      <c r="G227" s="156">
        <f t="shared" si="34"/>
        <v>0</v>
      </c>
      <c r="H227" s="318">
        <v>0</v>
      </c>
      <c r="I227" s="4">
        <f t="shared" si="35"/>
        <v>0</v>
      </c>
      <c r="J227" s="96"/>
      <c r="K227" s="95"/>
      <c r="L227" s="95">
        <f t="shared" si="36"/>
        <v>0</v>
      </c>
      <c r="M227" s="92">
        <f t="shared" si="37"/>
        <v>0</v>
      </c>
      <c r="N227" s="288"/>
      <c r="O227" s="3" t="s">
        <v>361</v>
      </c>
      <c r="P227" s="282"/>
      <c r="W227" s="164">
        <f t="shared" si="38"/>
        <v>0</v>
      </c>
      <c r="X227" s="498"/>
    </row>
    <row r="228" spans="1:24" x14ac:dyDescent="0.2">
      <c r="A228" s="12">
        <f t="shared" si="39"/>
        <v>2426</v>
      </c>
      <c r="C228" s="156">
        <v>0</v>
      </c>
      <c r="D228" s="156">
        <f t="shared" si="33"/>
        <v>0</v>
      </c>
      <c r="E228" s="156">
        <v>0</v>
      </c>
      <c r="F228" s="317"/>
      <c r="G228" s="156">
        <f t="shared" si="34"/>
        <v>0</v>
      </c>
      <c r="H228" s="318">
        <v>0</v>
      </c>
      <c r="I228" s="4">
        <f t="shared" si="35"/>
        <v>0</v>
      </c>
      <c r="J228" s="96"/>
      <c r="K228" s="95"/>
      <c r="L228" s="95">
        <f t="shared" si="36"/>
        <v>0</v>
      </c>
      <c r="M228" s="92">
        <f t="shared" si="37"/>
        <v>0</v>
      </c>
      <c r="N228" s="288"/>
      <c r="P228" s="282"/>
      <c r="W228" s="164">
        <f t="shared" si="38"/>
        <v>0</v>
      </c>
      <c r="X228" s="498"/>
    </row>
    <row r="229" spans="1:24" x14ac:dyDescent="0.2">
      <c r="C229" s="2"/>
      <c r="D229" s="156"/>
      <c r="E229" s="156"/>
      <c r="F229" s="317"/>
      <c r="G229" s="156"/>
      <c r="H229" s="14"/>
      <c r="I229" s="119"/>
      <c r="J229" s="123"/>
      <c r="K229" s="29"/>
      <c r="L229" s="29"/>
      <c r="M229" s="92"/>
      <c r="N229" s="288"/>
      <c r="P229" s="282"/>
      <c r="X229" s="498"/>
    </row>
    <row r="230" spans="1:24" x14ac:dyDescent="0.2">
      <c r="A230" s="12">
        <v>2429</v>
      </c>
      <c r="B230" s="9" t="s">
        <v>372</v>
      </c>
      <c r="C230" s="156">
        <f>$G$22</f>
        <v>0</v>
      </c>
      <c r="D230" s="156" t="s">
        <v>4</v>
      </c>
      <c r="E230" s="2" t="s">
        <v>76</v>
      </c>
      <c r="F230" s="317">
        <f>SUM(L221:L229)-L227</f>
        <v>0</v>
      </c>
      <c r="G230" s="166" t="s">
        <v>380</v>
      </c>
      <c r="H230" s="4"/>
      <c r="I230" s="119"/>
      <c r="J230" s="96"/>
      <c r="K230" s="95"/>
      <c r="L230" s="95">
        <f>ROUND((F230*C230%)*2,1)/2</f>
        <v>0</v>
      </c>
      <c r="M230" s="92">
        <f>K230+L230</f>
        <v>0</v>
      </c>
      <c r="N230" s="288"/>
      <c r="P230" s="282"/>
      <c r="X230" s="498"/>
    </row>
    <row r="231" spans="1:24" x14ac:dyDescent="0.2">
      <c r="B231" s="9" t="s">
        <v>371</v>
      </c>
      <c r="C231" s="156">
        <f>$G$22</f>
        <v>0</v>
      </c>
      <c r="D231" s="156" t="s">
        <v>4</v>
      </c>
      <c r="E231" s="2" t="s">
        <v>76</v>
      </c>
      <c r="F231" s="317">
        <f>SUM(K221:K229)-K227</f>
        <v>0</v>
      </c>
      <c r="G231" s="166" t="s">
        <v>380</v>
      </c>
      <c r="H231" s="4"/>
      <c r="I231" s="119"/>
      <c r="J231" s="96"/>
      <c r="K231" s="95">
        <f>ROUND((F231*C231%)*2,1)/2</f>
        <v>0</v>
      </c>
      <c r="L231" s="95"/>
      <c r="M231" s="92">
        <f>K231+L231</f>
        <v>0</v>
      </c>
      <c r="N231" s="288"/>
      <c r="P231" s="282"/>
      <c r="X231" s="498"/>
    </row>
    <row r="232" spans="1:24" x14ac:dyDescent="0.2">
      <c r="C232" s="2"/>
      <c r="D232" s="156"/>
      <c r="E232" s="2"/>
      <c r="F232" s="317"/>
      <c r="G232" s="156"/>
      <c r="H232" s="4"/>
      <c r="I232" s="119"/>
      <c r="J232" s="123"/>
      <c r="K232" s="29"/>
      <c r="L232" s="29"/>
      <c r="M232" s="92"/>
      <c r="N232" s="92"/>
      <c r="P232" s="282"/>
      <c r="X232" s="498"/>
    </row>
    <row r="233" spans="1:24" x14ac:dyDescent="0.2">
      <c r="B233" s="106" t="s">
        <v>400</v>
      </c>
      <c r="C233" s="83"/>
      <c r="D233" s="153"/>
      <c r="E233" s="83"/>
      <c r="F233" s="323"/>
      <c r="G233" s="153"/>
      <c r="H233" s="105"/>
      <c r="I233" s="105" t="s">
        <v>79</v>
      </c>
      <c r="J233" s="243"/>
      <c r="K233" s="149">
        <f>SUM(K234:K243)</f>
        <v>0</v>
      </c>
      <c r="L233" s="149">
        <f>SUM(L234:L243)</f>
        <v>0</v>
      </c>
      <c r="M233" s="255">
        <f>SUM(M234:M243)</f>
        <v>0</v>
      </c>
      <c r="N233" s="255">
        <f>SUM(N234:N244)</f>
        <v>0</v>
      </c>
      <c r="O233" s="110"/>
      <c r="P233" s="282"/>
      <c r="X233" s="498"/>
    </row>
    <row r="234" spans="1:24" ht="29" x14ac:dyDescent="0.2">
      <c r="B234" s="72"/>
      <c r="C234" s="121" t="s">
        <v>378</v>
      </c>
      <c r="D234" s="75" t="s">
        <v>377</v>
      </c>
      <c r="E234" s="121" t="s">
        <v>376</v>
      </c>
      <c r="F234" s="7"/>
      <c r="G234" s="220" t="s">
        <v>385</v>
      </c>
      <c r="H234" s="319" t="s">
        <v>375</v>
      </c>
      <c r="I234" s="319" t="s">
        <v>374</v>
      </c>
      <c r="J234" s="115"/>
      <c r="K234" s="114"/>
      <c r="L234" s="114"/>
      <c r="M234" s="288" t="s">
        <v>355</v>
      </c>
      <c r="N234" s="288"/>
      <c r="P234" s="292" t="s">
        <v>354</v>
      </c>
      <c r="Q234" s="291" t="s">
        <v>353</v>
      </c>
      <c r="R234" s="542" t="s">
        <v>552</v>
      </c>
      <c r="S234" s="543" t="s">
        <v>553</v>
      </c>
      <c r="T234" s="544" t="s">
        <v>554</v>
      </c>
      <c r="U234" s="545" t="s">
        <v>555</v>
      </c>
      <c r="V234" s="546" t="s">
        <v>556</v>
      </c>
      <c r="W234" s="547" t="s">
        <v>557</v>
      </c>
      <c r="X234" s="498"/>
    </row>
    <row r="235" spans="1:24" x14ac:dyDescent="0.2">
      <c r="A235" s="12">
        <v>2430</v>
      </c>
      <c r="B235" s="9" t="s">
        <v>399</v>
      </c>
      <c r="C235" s="156">
        <v>0</v>
      </c>
      <c r="D235" s="156">
        <f>$G$19</f>
        <v>0</v>
      </c>
      <c r="E235" s="156">
        <v>0</v>
      </c>
      <c r="F235" s="248"/>
      <c r="G235" s="156">
        <f>C235+D235+E235</f>
        <v>0</v>
      </c>
      <c r="H235" s="318">
        <v>0</v>
      </c>
      <c r="I235" s="4">
        <f t="shared" ref="I235:I240" si="40">ROUND(($H235*108.33%)*2,1)/2</f>
        <v>0</v>
      </c>
      <c r="J235" s="96"/>
      <c r="K235" s="95"/>
      <c r="L235" s="95">
        <f t="shared" ref="L235:L240" si="41">ROUND((G235*I235)*2,1)/2</f>
        <v>0</v>
      </c>
      <c r="M235" s="92">
        <f t="shared" ref="M235:M240" si="42">K235+L235</f>
        <v>0</v>
      </c>
      <c r="N235" s="288"/>
      <c r="P235" s="282"/>
      <c r="Q235" s="1">
        <f>$X$121</f>
        <v>0</v>
      </c>
      <c r="R235" s="1">
        <f>$X$122</f>
        <v>0</v>
      </c>
      <c r="S235" s="1">
        <f>$X$123</f>
        <v>0</v>
      </c>
      <c r="T235" s="1">
        <f>$X$124</f>
        <v>0</v>
      </c>
      <c r="U235" s="1">
        <v>0</v>
      </c>
      <c r="V235" s="7">
        <v>0</v>
      </c>
      <c r="W235" s="164">
        <f t="shared" ref="W235:W240" si="43">U235*V235</f>
        <v>0</v>
      </c>
      <c r="X235" s="498"/>
    </row>
    <row r="236" spans="1:24" x14ac:dyDescent="0.2">
      <c r="A236" s="12">
        <f>A235+1</f>
        <v>2431</v>
      </c>
      <c r="B236" s="9" t="s">
        <v>398</v>
      </c>
      <c r="C236" s="156">
        <v>0</v>
      </c>
      <c r="D236" s="156">
        <f>$G$19</f>
        <v>0</v>
      </c>
      <c r="E236" s="156">
        <v>0</v>
      </c>
      <c r="F236" s="317"/>
      <c r="G236" s="156">
        <f>C236+D236+E236</f>
        <v>0</v>
      </c>
      <c r="H236" s="318">
        <v>0</v>
      </c>
      <c r="I236" s="4">
        <f t="shared" si="40"/>
        <v>0</v>
      </c>
      <c r="J236" s="96"/>
      <c r="K236" s="95"/>
      <c r="L236" s="95">
        <f t="shared" si="41"/>
        <v>0</v>
      </c>
      <c r="M236" s="92">
        <f t="shared" si="42"/>
        <v>0</v>
      </c>
      <c r="N236" s="288"/>
      <c r="P236" s="282"/>
      <c r="T236" s="9"/>
      <c r="W236" s="164">
        <f t="shared" si="43"/>
        <v>0</v>
      </c>
      <c r="X236" s="498"/>
    </row>
    <row r="237" spans="1:24" x14ac:dyDescent="0.2">
      <c r="A237" s="12">
        <f>A236+1</f>
        <v>2432</v>
      </c>
      <c r="B237" s="9" t="s">
        <v>397</v>
      </c>
      <c r="C237" s="156">
        <v>0</v>
      </c>
      <c r="D237" s="156">
        <f>$G$19</f>
        <v>0</v>
      </c>
      <c r="E237" s="156">
        <v>0</v>
      </c>
      <c r="F237" s="317"/>
      <c r="G237" s="156">
        <f>C237+D237+E237</f>
        <v>0</v>
      </c>
      <c r="H237" s="318">
        <v>0</v>
      </c>
      <c r="I237" s="4">
        <f t="shared" si="40"/>
        <v>0</v>
      </c>
      <c r="J237" s="96"/>
      <c r="K237" s="95"/>
      <c r="L237" s="95">
        <f t="shared" si="41"/>
        <v>0</v>
      </c>
      <c r="M237" s="92">
        <f t="shared" si="42"/>
        <v>0</v>
      </c>
      <c r="N237" s="288"/>
      <c r="P237" s="282"/>
      <c r="T237" s="9"/>
      <c r="W237" s="164">
        <f t="shared" si="43"/>
        <v>0</v>
      </c>
      <c r="X237" s="498"/>
    </row>
    <row r="238" spans="1:24" x14ac:dyDescent="0.2">
      <c r="A238" s="12">
        <f>A237+1</f>
        <v>2433</v>
      </c>
      <c r="B238" s="9" t="s">
        <v>396</v>
      </c>
      <c r="C238" s="156"/>
      <c r="D238" s="156"/>
      <c r="E238" s="156"/>
      <c r="F238" s="276" t="s">
        <v>130</v>
      </c>
      <c r="G238" s="2">
        <v>0</v>
      </c>
      <c r="H238" s="318">
        <v>0</v>
      </c>
      <c r="I238" s="4">
        <f t="shared" si="40"/>
        <v>0</v>
      </c>
      <c r="J238" s="96"/>
      <c r="K238" s="95"/>
      <c r="L238" s="95">
        <f t="shared" si="41"/>
        <v>0</v>
      </c>
      <c r="M238" s="92">
        <f t="shared" si="42"/>
        <v>0</v>
      </c>
      <c r="N238" s="288"/>
      <c r="P238" s="282"/>
      <c r="W238" s="164">
        <f t="shared" si="43"/>
        <v>0</v>
      </c>
      <c r="X238" s="498"/>
    </row>
    <row r="239" spans="1:24" x14ac:dyDescent="0.2">
      <c r="A239" s="12">
        <f>A238+1</f>
        <v>2434</v>
      </c>
      <c r="B239" s="9" t="s">
        <v>383</v>
      </c>
      <c r="C239" s="156">
        <v>0</v>
      </c>
      <c r="D239" s="156">
        <f>$G$19</f>
        <v>0</v>
      </c>
      <c r="E239" s="156">
        <v>0</v>
      </c>
      <c r="F239" s="276"/>
      <c r="G239" s="156">
        <f>C239+D239+E239</f>
        <v>0</v>
      </c>
      <c r="H239" s="318">
        <v>0</v>
      </c>
      <c r="I239" s="4">
        <f t="shared" si="40"/>
        <v>0</v>
      </c>
      <c r="J239" s="96"/>
      <c r="K239" s="95"/>
      <c r="L239" s="95">
        <f t="shared" si="41"/>
        <v>0</v>
      </c>
      <c r="M239" s="92">
        <f t="shared" si="42"/>
        <v>0</v>
      </c>
      <c r="N239" s="288"/>
      <c r="O239" s="3" t="s">
        <v>361</v>
      </c>
      <c r="P239" s="282"/>
      <c r="W239" s="164">
        <f t="shared" si="43"/>
        <v>0</v>
      </c>
      <c r="X239" s="498"/>
    </row>
    <row r="240" spans="1:24" x14ac:dyDescent="0.2">
      <c r="A240" s="12">
        <f>A239+1</f>
        <v>2435</v>
      </c>
      <c r="C240" s="156">
        <v>0</v>
      </c>
      <c r="D240" s="156">
        <f>$G$19</f>
        <v>0</v>
      </c>
      <c r="E240" s="156">
        <v>0</v>
      </c>
      <c r="F240" s="317"/>
      <c r="G240" s="156">
        <f>C240+D240+E240</f>
        <v>0</v>
      </c>
      <c r="H240" s="318">
        <v>0</v>
      </c>
      <c r="I240" s="4">
        <f t="shared" si="40"/>
        <v>0</v>
      </c>
      <c r="J240" s="96"/>
      <c r="K240" s="95"/>
      <c r="L240" s="95">
        <f t="shared" si="41"/>
        <v>0</v>
      </c>
      <c r="M240" s="92">
        <f t="shared" si="42"/>
        <v>0</v>
      </c>
      <c r="N240" s="288"/>
      <c r="P240" s="282"/>
      <c r="W240" s="164">
        <f t="shared" si="43"/>
        <v>0</v>
      </c>
      <c r="X240" s="498"/>
    </row>
    <row r="241" spans="1:24" x14ac:dyDescent="0.2">
      <c r="C241" s="2"/>
      <c r="D241" s="156"/>
      <c r="E241" s="2"/>
      <c r="F241" s="317"/>
      <c r="G241" s="156"/>
      <c r="H241" s="4"/>
      <c r="I241" s="16"/>
      <c r="J241" s="115"/>
      <c r="K241" s="114"/>
      <c r="L241" s="114"/>
      <c r="M241" s="92"/>
      <c r="N241" s="288"/>
      <c r="P241" s="282"/>
      <c r="X241" s="498"/>
    </row>
    <row r="242" spans="1:24" x14ac:dyDescent="0.2">
      <c r="A242" s="12">
        <v>2439</v>
      </c>
      <c r="B242" s="9" t="s">
        <v>372</v>
      </c>
      <c r="C242" s="156">
        <f>$G$22</f>
        <v>0</v>
      </c>
      <c r="D242" s="156" t="s">
        <v>4</v>
      </c>
      <c r="E242" s="2" t="s">
        <v>76</v>
      </c>
      <c r="F242" s="317">
        <f>SUM(L234:L241)-L239</f>
        <v>0</v>
      </c>
      <c r="G242" s="166" t="s">
        <v>380</v>
      </c>
      <c r="H242" s="4"/>
      <c r="I242" s="16"/>
      <c r="J242" s="96"/>
      <c r="K242" s="95"/>
      <c r="L242" s="95">
        <f>ROUND((F242*C242%)*2,1)/2</f>
        <v>0</v>
      </c>
      <c r="M242" s="92">
        <f>K242+L242</f>
        <v>0</v>
      </c>
      <c r="N242" s="288"/>
      <c r="P242" s="282"/>
      <c r="X242" s="498"/>
    </row>
    <row r="243" spans="1:24" x14ac:dyDescent="0.2">
      <c r="B243" s="9" t="s">
        <v>371</v>
      </c>
      <c r="C243" s="156">
        <f>$G$22</f>
        <v>0</v>
      </c>
      <c r="D243" s="156" t="s">
        <v>4</v>
      </c>
      <c r="E243" s="2" t="s">
        <v>76</v>
      </c>
      <c r="F243" s="317">
        <f>SUM(K234:K241)-K239</f>
        <v>0</v>
      </c>
      <c r="G243" s="166" t="s">
        <v>380</v>
      </c>
      <c r="H243" s="4"/>
      <c r="I243" s="16"/>
      <c r="J243" s="96"/>
      <c r="K243" s="95">
        <f>ROUND((F243*C243%)*2,1)/2</f>
        <v>0</v>
      </c>
      <c r="L243" s="95"/>
      <c r="M243" s="92">
        <f>K243+L243</f>
        <v>0</v>
      </c>
      <c r="N243" s="114"/>
      <c r="P243" s="282"/>
      <c r="X243" s="498"/>
    </row>
    <row r="244" spans="1:24" x14ac:dyDescent="0.2">
      <c r="C244" s="156"/>
      <c r="D244" s="156"/>
      <c r="E244" s="2"/>
      <c r="F244" s="317"/>
      <c r="G244" s="166"/>
      <c r="H244" s="4"/>
      <c r="I244" s="16"/>
      <c r="J244" s="96"/>
      <c r="K244" s="114"/>
      <c r="L244" s="114"/>
      <c r="M244" s="92"/>
      <c r="N244" s="92"/>
      <c r="P244" s="282"/>
      <c r="X244" s="498"/>
    </row>
    <row r="245" spans="1:24" x14ac:dyDescent="0.2">
      <c r="C245" s="2"/>
      <c r="D245" s="156"/>
      <c r="E245" s="2"/>
      <c r="F245" s="317"/>
      <c r="G245" s="156"/>
      <c r="H245" s="4"/>
      <c r="I245" s="16"/>
      <c r="J245" s="115"/>
      <c r="K245" s="29"/>
      <c r="L245" s="29"/>
      <c r="M245" s="28"/>
      <c r="N245" s="28"/>
      <c r="P245" s="282"/>
      <c r="X245" s="498"/>
    </row>
    <row r="246" spans="1:24" x14ac:dyDescent="0.2">
      <c r="B246" s="106" t="s">
        <v>395</v>
      </c>
      <c r="C246" s="83"/>
      <c r="D246" s="153"/>
      <c r="E246" s="83"/>
      <c r="F246" s="323"/>
      <c r="G246" s="153"/>
      <c r="H246" s="105"/>
      <c r="I246" s="105" t="s">
        <v>79</v>
      </c>
      <c r="J246" s="243"/>
      <c r="K246" s="149">
        <f>SUM(K247:K258)</f>
        <v>0</v>
      </c>
      <c r="L246" s="149">
        <f>SUM(L247:L258)</f>
        <v>0</v>
      </c>
      <c r="M246" s="255">
        <f>SUM(M247:M258)</f>
        <v>0</v>
      </c>
      <c r="N246" s="255">
        <f>SUM(N247:N258)</f>
        <v>0</v>
      </c>
      <c r="O246" s="110"/>
      <c r="P246" s="282"/>
      <c r="X246" s="498"/>
    </row>
    <row r="247" spans="1:24" ht="29" x14ac:dyDescent="0.2">
      <c r="B247" s="72"/>
      <c r="C247" s="121" t="s">
        <v>378</v>
      </c>
      <c r="D247" s="75" t="s">
        <v>377</v>
      </c>
      <c r="E247" s="121" t="s">
        <v>376</v>
      </c>
      <c r="F247" s="7"/>
      <c r="G247" s="220" t="s">
        <v>385</v>
      </c>
      <c r="H247" s="319" t="s">
        <v>375</v>
      </c>
      <c r="I247" s="319" t="s">
        <v>374</v>
      </c>
      <c r="J247" s="115"/>
      <c r="K247" s="114"/>
      <c r="L247" s="114"/>
      <c r="M247" s="288" t="s">
        <v>355</v>
      </c>
      <c r="N247" s="288"/>
      <c r="P247" s="292" t="s">
        <v>354</v>
      </c>
      <c r="Q247" s="291" t="s">
        <v>353</v>
      </c>
      <c r="R247" s="542" t="s">
        <v>552</v>
      </c>
      <c r="S247" s="543" t="s">
        <v>553</v>
      </c>
      <c r="T247" s="544" t="s">
        <v>554</v>
      </c>
      <c r="U247" s="545" t="s">
        <v>555</v>
      </c>
      <c r="V247" s="546" t="s">
        <v>556</v>
      </c>
      <c r="W247" s="547" t="s">
        <v>557</v>
      </c>
      <c r="X247" s="498"/>
    </row>
    <row r="248" spans="1:24" x14ac:dyDescent="0.2">
      <c r="A248" s="12">
        <v>2440</v>
      </c>
      <c r="B248" s="9" t="s">
        <v>394</v>
      </c>
      <c r="C248" s="156">
        <v>0</v>
      </c>
      <c r="D248" s="156">
        <f>$G$19</f>
        <v>0</v>
      </c>
      <c r="E248" s="156">
        <v>0</v>
      </c>
      <c r="F248" s="248"/>
      <c r="G248" s="156">
        <f>C248+D248+E248</f>
        <v>0</v>
      </c>
      <c r="H248" s="318">
        <v>0</v>
      </c>
      <c r="I248" s="4">
        <f t="shared" ref="I248:I254" si="44">ROUND(($H248*108.33%)*2,1)/2</f>
        <v>0</v>
      </c>
      <c r="J248" s="96"/>
      <c r="K248" s="95"/>
      <c r="L248" s="95">
        <f t="shared" ref="L248:L254" si="45">ROUND((G248*I248)*2,1)/2</f>
        <v>0</v>
      </c>
      <c r="M248" s="92">
        <f t="shared" ref="M248:M254" si="46">K248+L248</f>
        <v>0</v>
      </c>
      <c r="N248" s="288"/>
      <c r="P248" s="282"/>
      <c r="Q248" s="1">
        <f>$X$121</f>
        <v>0</v>
      </c>
      <c r="R248" s="1">
        <f>$X$122</f>
        <v>0</v>
      </c>
      <c r="S248" s="1">
        <f>$X$123</f>
        <v>0</v>
      </c>
      <c r="T248" s="1">
        <f>$X$124</f>
        <v>0</v>
      </c>
      <c r="U248" s="1">
        <v>0</v>
      </c>
      <c r="V248" s="7">
        <v>0</v>
      </c>
      <c r="W248" s="164">
        <f t="shared" ref="W248:W254" si="47">U248*V248</f>
        <v>0</v>
      </c>
      <c r="X248" s="498"/>
    </row>
    <row r="249" spans="1:24" x14ac:dyDescent="0.2">
      <c r="A249" s="12">
        <f t="shared" ref="A249:A254" si="48">A248+1</f>
        <v>2441</v>
      </c>
      <c r="B249" s="9" t="s">
        <v>393</v>
      </c>
      <c r="C249" s="156">
        <v>0</v>
      </c>
      <c r="D249" s="156">
        <f>$G$19</f>
        <v>0</v>
      </c>
      <c r="E249" s="156">
        <v>0</v>
      </c>
      <c r="F249" s="276"/>
      <c r="G249" s="156">
        <f>C249+D249+E249</f>
        <v>0</v>
      </c>
      <c r="H249" s="318">
        <v>0</v>
      </c>
      <c r="I249" s="4">
        <f t="shared" si="44"/>
        <v>0</v>
      </c>
      <c r="J249" s="96"/>
      <c r="K249" s="95"/>
      <c r="L249" s="95">
        <f t="shared" si="45"/>
        <v>0</v>
      </c>
      <c r="M249" s="92">
        <f t="shared" si="46"/>
        <v>0</v>
      </c>
      <c r="N249" s="288"/>
      <c r="P249" s="282"/>
      <c r="T249" s="9"/>
      <c r="W249" s="164">
        <f t="shared" si="47"/>
        <v>0</v>
      </c>
      <c r="X249" s="498"/>
    </row>
    <row r="250" spans="1:24" x14ac:dyDescent="0.2">
      <c r="A250" s="12">
        <f t="shared" si="48"/>
        <v>2442</v>
      </c>
      <c r="B250" s="9" t="s">
        <v>392</v>
      </c>
      <c r="C250" s="156">
        <v>0</v>
      </c>
      <c r="D250" s="156">
        <f>$G$19</f>
        <v>0</v>
      </c>
      <c r="E250" s="156">
        <v>0</v>
      </c>
      <c r="F250" s="317"/>
      <c r="G250" s="156">
        <f>C250+D250+E250</f>
        <v>0</v>
      </c>
      <c r="H250" s="318">
        <v>0</v>
      </c>
      <c r="I250" s="4">
        <f t="shared" si="44"/>
        <v>0</v>
      </c>
      <c r="J250" s="96"/>
      <c r="K250" s="95"/>
      <c r="L250" s="95">
        <f t="shared" si="45"/>
        <v>0</v>
      </c>
      <c r="M250" s="92">
        <f t="shared" si="46"/>
        <v>0</v>
      </c>
      <c r="N250" s="288"/>
      <c r="P250" s="282"/>
      <c r="T250" s="9"/>
      <c r="W250" s="164">
        <f t="shared" si="47"/>
        <v>0</v>
      </c>
      <c r="X250" s="498"/>
    </row>
    <row r="251" spans="1:24" x14ac:dyDescent="0.2">
      <c r="A251" s="12">
        <f t="shared" si="48"/>
        <v>2443</v>
      </c>
      <c r="B251" s="9" t="s">
        <v>391</v>
      </c>
      <c r="C251" s="156"/>
      <c r="D251" s="156"/>
      <c r="E251" s="156"/>
      <c r="F251" s="276" t="s">
        <v>130</v>
      </c>
      <c r="G251" s="2">
        <v>0</v>
      </c>
      <c r="H251" s="318">
        <v>0</v>
      </c>
      <c r="I251" s="4">
        <f t="shared" si="44"/>
        <v>0</v>
      </c>
      <c r="J251" s="96"/>
      <c r="K251" s="95"/>
      <c r="L251" s="95">
        <f t="shared" si="45"/>
        <v>0</v>
      </c>
      <c r="M251" s="92">
        <f t="shared" si="46"/>
        <v>0</v>
      </c>
      <c r="N251" s="288"/>
      <c r="P251" s="282"/>
      <c r="W251" s="164">
        <f t="shared" si="47"/>
        <v>0</v>
      </c>
      <c r="X251" s="498"/>
    </row>
    <row r="252" spans="1:24" x14ac:dyDescent="0.2">
      <c r="A252" s="12">
        <f t="shared" si="48"/>
        <v>2444</v>
      </c>
      <c r="B252" s="9" t="s">
        <v>390</v>
      </c>
      <c r="C252" s="156"/>
      <c r="D252" s="156"/>
      <c r="E252" s="156"/>
      <c r="F252" s="276" t="s">
        <v>130</v>
      </c>
      <c r="G252" s="2">
        <v>0</v>
      </c>
      <c r="H252" s="318">
        <v>0</v>
      </c>
      <c r="I252" s="4">
        <f t="shared" si="44"/>
        <v>0</v>
      </c>
      <c r="J252" s="96"/>
      <c r="K252" s="95"/>
      <c r="L252" s="95">
        <f t="shared" si="45"/>
        <v>0</v>
      </c>
      <c r="M252" s="92">
        <f t="shared" si="46"/>
        <v>0</v>
      </c>
      <c r="N252" s="288"/>
      <c r="P252" s="282"/>
      <c r="W252" s="164">
        <f t="shared" si="47"/>
        <v>0</v>
      </c>
      <c r="X252" s="498"/>
    </row>
    <row r="253" spans="1:24" x14ac:dyDescent="0.2">
      <c r="A253" s="12">
        <f t="shared" si="48"/>
        <v>2445</v>
      </c>
      <c r="B253" s="9" t="s">
        <v>383</v>
      </c>
      <c r="C253" s="156">
        <v>0</v>
      </c>
      <c r="D253" s="156">
        <f>$G$19</f>
        <v>0</v>
      </c>
      <c r="E253" s="156">
        <v>0</v>
      </c>
      <c r="F253" s="276"/>
      <c r="G253" s="156">
        <f>C253+D253+E253</f>
        <v>0</v>
      </c>
      <c r="H253" s="318">
        <v>0</v>
      </c>
      <c r="I253" s="4">
        <f t="shared" si="44"/>
        <v>0</v>
      </c>
      <c r="J253" s="96"/>
      <c r="K253" s="95"/>
      <c r="L253" s="95">
        <f t="shared" si="45"/>
        <v>0</v>
      </c>
      <c r="M253" s="92">
        <f t="shared" si="46"/>
        <v>0</v>
      </c>
      <c r="N253" s="288"/>
      <c r="O253" s="3" t="s">
        <v>361</v>
      </c>
      <c r="P253" s="282"/>
      <c r="W253" s="164">
        <f t="shared" si="47"/>
        <v>0</v>
      </c>
      <c r="X253" s="498"/>
    </row>
    <row r="254" spans="1:24" x14ac:dyDescent="0.2">
      <c r="A254" s="12">
        <f t="shared" si="48"/>
        <v>2446</v>
      </c>
      <c r="C254" s="156">
        <v>0</v>
      </c>
      <c r="D254" s="156">
        <f>$G$19</f>
        <v>0</v>
      </c>
      <c r="E254" s="156">
        <v>0</v>
      </c>
      <c r="F254" s="317"/>
      <c r="G254" s="156">
        <f>C254+D254+E254</f>
        <v>0</v>
      </c>
      <c r="H254" s="318">
        <v>0</v>
      </c>
      <c r="I254" s="4">
        <f t="shared" si="44"/>
        <v>0</v>
      </c>
      <c r="J254" s="96"/>
      <c r="K254" s="95"/>
      <c r="L254" s="95">
        <f t="shared" si="45"/>
        <v>0</v>
      </c>
      <c r="M254" s="92">
        <f t="shared" si="46"/>
        <v>0</v>
      </c>
      <c r="N254" s="288"/>
      <c r="P254" s="282"/>
      <c r="W254" s="164">
        <f t="shared" si="47"/>
        <v>0</v>
      </c>
      <c r="X254" s="498"/>
    </row>
    <row r="255" spans="1:24" x14ac:dyDescent="0.2">
      <c r="C255" s="2"/>
      <c r="D255" s="156"/>
      <c r="E255" s="2"/>
      <c r="F255" s="317"/>
      <c r="G255" s="156"/>
      <c r="H255" s="4"/>
      <c r="I255" s="16"/>
      <c r="J255" s="115"/>
      <c r="K255" s="114"/>
      <c r="L255" s="114"/>
      <c r="M255" s="92"/>
      <c r="N255" s="288"/>
      <c r="P255" s="282"/>
      <c r="X255" s="498"/>
    </row>
    <row r="256" spans="1:24" x14ac:dyDescent="0.2">
      <c r="A256" s="12">
        <v>2449</v>
      </c>
      <c r="B256" s="9" t="s">
        <v>372</v>
      </c>
      <c r="C256" s="156">
        <f>$G$22</f>
        <v>0</v>
      </c>
      <c r="D256" s="156" t="s">
        <v>4</v>
      </c>
      <c r="E256" s="2" t="s">
        <v>76</v>
      </c>
      <c r="F256" s="317">
        <f>SUM(L247:L255)-L253</f>
        <v>0</v>
      </c>
      <c r="G256" s="166" t="s">
        <v>380</v>
      </c>
      <c r="H256" s="4"/>
      <c r="I256" s="16"/>
      <c r="J256" s="96"/>
      <c r="K256" s="95"/>
      <c r="L256" s="95">
        <f>ROUND((F256*C256%)*2,1)/2</f>
        <v>0</v>
      </c>
      <c r="M256" s="92">
        <f>K256+L256</f>
        <v>0</v>
      </c>
      <c r="N256" s="288"/>
      <c r="P256" s="282"/>
      <c r="X256" s="498"/>
    </row>
    <row r="257" spans="1:29" x14ac:dyDescent="0.2">
      <c r="B257" s="9" t="s">
        <v>371</v>
      </c>
      <c r="C257" s="156">
        <f>$G$22</f>
        <v>0</v>
      </c>
      <c r="D257" s="156" t="s">
        <v>4</v>
      </c>
      <c r="E257" s="2" t="s">
        <v>76</v>
      </c>
      <c r="F257" s="317">
        <f>SUM(K247:K255)-K253</f>
        <v>0</v>
      </c>
      <c r="G257" s="166" t="s">
        <v>380</v>
      </c>
      <c r="H257" s="4"/>
      <c r="I257" s="119"/>
      <c r="J257" s="96"/>
      <c r="K257" s="95">
        <f>ROUND((F257*C257%)*2,1)/2</f>
        <v>0</v>
      </c>
      <c r="L257" s="95"/>
      <c r="M257" s="92">
        <f>K257+L257</f>
        <v>0</v>
      </c>
      <c r="N257" s="288"/>
      <c r="P257" s="282"/>
      <c r="X257" s="498"/>
    </row>
    <row r="258" spans="1:29" x14ac:dyDescent="0.2">
      <c r="C258" s="2"/>
      <c r="D258" s="156"/>
      <c r="E258" s="2"/>
      <c r="F258" s="317"/>
      <c r="G258" s="156"/>
      <c r="H258" s="4"/>
      <c r="I258" s="119"/>
      <c r="J258" s="123"/>
      <c r="K258" s="325"/>
      <c r="L258" s="325"/>
      <c r="M258" s="324"/>
      <c r="N258" s="324"/>
      <c r="P258" s="282"/>
      <c r="X258" s="498"/>
    </row>
    <row r="259" spans="1:29" x14ac:dyDescent="0.2">
      <c r="B259" s="106" t="s">
        <v>389</v>
      </c>
      <c r="C259" s="83"/>
      <c r="D259" s="153"/>
      <c r="E259" s="83"/>
      <c r="F259" s="323"/>
      <c r="G259" s="153"/>
      <c r="H259" s="105"/>
      <c r="I259" s="105" t="s">
        <v>79</v>
      </c>
      <c r="J259" s="243"/>
      <c r="K259" s="149">
        <f>SUM(K260:K268)</f>
        <v>0</v>
      </c>
      <c r="L259" s="149">
        <f>SUM(L260:L268)</f>
        <v>0</v>
      </c>
      <c r="M259" s="255">
        <f>SUM(M260:M268)</f>
        <v>0</v>
      </c>
      <c r="N259" s="296">
        <f>SUM(N260:N268)</f>
        <v>0</v>
      </c>
      <c r="O259" s="110"/>
      <c r="P259" s="282"/>
      <c r="X259" s="498"/>
    </row>
    <row r="260" spans="1:29" ht="29" x14ac:dyDescent="0.2">
      <c r="B260" s="72"/>
      <c r="C260" s="121" t="s">
        <v>378</v>
      </c>
      <c r="D260" s="75" t="s">
        <v>377</v>
      </c>
      <c r="E260" s="121" t="s">
        <v>376</v>
      </c>
      <c r="F260" s="240"/>
      <c r="G260" s="220" t="s">
        <v>385</v>
      </c>
      <c r="H260" s="319" t="s">
        <v>375</v>
      </c>
      <c r="I260" s="319" t="s">
        <v>374</v>
      </c>
      <c r="J260" s="115"/>
      <c r="K260" s="114"/>
      <c r="L260" s="114"/>
      <c r="M260" s="288" t="s">
        <v>355</v>
      </c>
      <c r="N260" s="288"/>
      <c r="P260" s="292" t="s">
        <v>354</v>
      </c>
      <c r="Q260" s="291" t="s">
        <v>353</v>
      </c>
      <c r="R260" s="542" t="s">
        <v>552</v>
      </c>
      <c r="S260" s="543" t="s">
        <v>553</v>
      </c>
      <c r="T260" s="544" t="s">
        <v>554</v>
      </c>
      <c r="U260" s="545" t="s">
        <v>555</v>
      </c>
      <c r="V260" s="546" t="s">
        <v>556</v>
      </c>
      <c r="W260" s="547" t="s">
        <v>557</v>
      </c>
      <c r="X260" s="498"/>
    </row>
    <row r="261" spans="1:29" x14ac:dyDescent="0.2">
      <c r="A261" s="12">
        <v>2510</v>
      </c>
      <c r="B261" s="9" t="s">
        <v>388</v>
      </c>
      <c r="C261" s="156"/>
      <c r="D261" s="156"/>
      <c r="E261" s="2">
        <v>0</v>
      </c>
      <c r="F261" s="317"/>
      <c r="G261" s="156">
        <f>C261+D261+E261</f>
        <v>0</v>
      </c>
      <c r="H261" s="318">
        <v>0</v>
      </c>
      <c r="I261" s="4">
        <f>ROUND(($H261*108.33%)*2,1)/2</f>
        <v>0</v>
      </c>
      <c r="J261" s="96"/>
      <c r="K261" s="95"/>
      <c r="L261" s="95">
        <f>ROUND((G261*I261)*2,1)/2</f>
        <v>0</v>
      </c>
      <c r="M261" s="92">
        <f>K261+L261</f>
        <v>0</v>
      </c>
      <c r="N261" s="288"/>
      <c r="O261" s="322"/>
      <c r="P261" s="282"/>
      <c r="Q261" s="1">
        <v>0</v>
      </c>
      <c r="R261" s="1">
        <v>0</v>
      </c>
      <c r="S261" s="1">
        <v>0</v>
      </c>
      <c r="T261" s="1">
        <v>0</v>
      </c>
      <c r="U261" s="1">
        <v>0</v>
      </c>
      <c r="V261" s="7">
        <v>0</v>
      </c>
      <c r="W261" s="164">
        <f>U261*V261</f>
        <v>0</v>
      </c>
      <c r="X261" s="498"/>
    </row>
    <row r="262" spans="1:29" x14ac:dyDescent="0.2">
      <c r="A262" s="12">
        <f>A261+1</f>
        <v>2511</v>
      </c>
      <c r="B262" s="9" t="s">
        <v>387</v>
      </c>
      <c r="C262" s="156"/>
      <c r="D262" s="156"/>
      <c r="E262" s="2">
        <v>0</v>
      </c>
      <c r="F262" s="317"/>
      <c r="G262" s="156">
        <f>C262+D262+E262</f>
        <v>0</v>
      </c>
      <c r="H262" s="318">
        <v>0</v>
      </c>
      <c r="I262" s="4">
        <f>ROUND(($H262*108.33%)*2,1)/2</f>
        <v>0</v>
      </c>
      <c r="J262" s="96"/>
      <c r="K262" s="95"/>
      <c r="L262" s="95">
        <f>ROUND((G262*I262)*2,1)/2</f>
        <v>0</v>
      </c>
      <c r="M262" s="92">
        <f>K262+L262</f>
        <v>0</v>
      </c>
      <c r="N262" s="288"/>
      <c r="O262" s="322"/>
      <c r="P262" s="282"/>
      <c r="W262" s="164">
        <f>U262*V262</f>
        <v>0</v>
      </c>
      <c r="X262" s="498"/>
    </row>
    <row r="263" spans="1:29" x14ac:dyDescent="0.2">
      <c r="A263" s="12">
        <f>A262+1</f>
        <v>2512</v>
      </c>
      <c r="B263" s="9" t="s">
        <v>383</v>
      </c>
      <c r="C263" s="156"/>
      <c r="D263" s="156"/>
      <c r="E263" s="2">
        <v>0</v>
      </c>
      <c r="F263" s="317"/>
      <c r="G263" s="156">
        <f>C263+D263+E263</f>
        <v>0</v>
      </c>
      <c r="H263" s="318">
        <v>0</v>
      </c>
      <c r="I263" s="4">
        <f>ROUND(($H263*108.33%)*2,1)/2</f>
        <v>0</v>
      </c>
      <c r="J263" s="96"/>
      <c r="K263" s="95"/>
      <c r="L263" s="95">
        <f>ROUND((G263*I263)*2,1)/2</f>
        <v>0</v>
      </c>
      <c r="M263" s="92">
        <f>K263+L263</f>
        <v>0</v>
      </c>
      <c r="N263" s="288"/>
      <c r="O263" s="3" t="s">
        <v>361</v>
      </c>
      <c r="P263" s="282"/>
      <c r="W263" s="164">
        <f>U263*V263</f>
        <v>0</v>
      </c>
      <c r="X263" s="498"/>
    </row>
    <row r="264" spans="1:29" x14ac:dyDescent="0.2">
      <c r="A264" s="12">
        <f>A263+1</f>
        <v>2513</v>
      </c>
      <c r="C264" s="156"/>
      <c r="D264" s="156"/>
      <c r="E264" s="2"/>
      <c r="F264" s="317"/>
      <c r="G264" s="156">
        <f>C264+D264+E264</f>
        <v>0</v>
      </c>
      <c r="H264" s="318">
        <v>0</v>
      </c>
      <c r="I264" s="4">
        <f>ROUND(($H264*108.33%)*2,1)/2</f>
        <v>0</v>
      </c>
      <c r="J264" s="96"/>
      <c r="K264" s="95"/>
      <c r="L264" s="95">
        <f>ROUND((G264*I264)*2,1)/2</f>
        <v>0</v>
      </c>
      <c r="M264" s="92">
        <f>K264+L264</f>
        <v>0</v>
      </c>
      <c r="N264" s="288"/>
      <c r="P264" s="282"/>
      <c r="W264" s="164">
        <f>U264*V264</f>
        <v>0</v>
      </c>
      <c r="X264" s="498"/>
    </row>
    <row r="265" spans="1:29" x14ac:dyDescent="0.2">
      <c r="C265" s="2"/>
      <c r="D265" s="156"/>
      <c r="E265" s="2"/>
      <c r="F265" s="317"/>
      <c r="G265" s="156"/>
      <c r="H265" s="4"/>
      <c r="I265" s="119"/>
      <c r="J265" s="123"/>
      <c r="K265" s="29"/>
      <c r="L265" s="29"/>
      <c r="M265" s="92"/>
      <c r="N265" s="288"/>
      <c r="P265" s="282"/>
      <c r="W265" s="164">
        <f>U265*V265</f>
        <v>0</v>
      </c>
      <c r="X265" s="498"/>
    </row>
    <row r="266" spans="1:29" x14ac:dyDescent="0.2">
      <c r="A266" s="12">
        <v>2519</v>
      </c>
      <c r="B266" s="9" t="s">
        <v>372</v>
      </c>
      <c r="C266" s="156">
        <f>$G$22</f>
        <v>0</v>
      </c>
      <c r="D266" s="156" t="s">
        <v>4</v>
      </c>
      <c r="E266" s="2" t="s">
        <v>76</v>
      </c>
      <c r="F266" s="317">
        <f>SUM(L260:L265)-L263</f>
        <v>0</v>
      </c>
      <c r="G266" s="166" t="s">
        <v>380</v>
      </c>
      <c r="H266" s="4"/>
      <c r="I266" s="119"/>
      <c r="J266" s="96"/>
      <c r="K266" s="95"/>
      <c r="L266" s="95">
        <f>ROUND((F266*C266%)*2,1)/2</f>
        <v>0</v>
      </c>
      <c r="M266" s="92">
        <f>K266+L266</f>
        <v>0</v>
      </c>
      <c r="N266" s="288"/>
      <c r="P266" s="282"/>
      <c r="X266" s="498"/>
    </row>
    <row r="267" spans="1:29" x14ac:dyDescent="0.2">
      <c r="B267" s="9" t="s">
        <v>371</v>
      </c>
      <c r="C267" s="156">
        <f>$G$22</f>
        <v>0</v>
      </c>
      <c r="D267" s="156" t="s">
        <v>4</v>
      </c>
      <c r="E267" s="2" t="s">
        <v>76</v>
      </c>
      <c r="F267" s="317">
        <f>SUM(K260:K265)-K263</f>
        <v>0</v>
      </c>
      <c r="G267" s="166" t="s">
        <v>380</v>
      </c>
      <c r="H267" s="4"/>
      <c r="I267" s="119"/>
      <c r="J267" s="123"/>
      <c r="K267" s="95">
        <f>ROUND((F267*C267%)*2,1)/2</f>
        <v>0</v>
      </c>
      <c r="L267" s="95"/>
      <c r="M267" s="92">
        <f>K267+L267</f>
        <v>0</v>
      </c>
      <c r="N267" s="288"/>
      <c r="P267" s="282"/>
      <c r="X267" s="498"/>
    </row>
    <row r="268" spans="1:29" x14ac:dyDescent="0.2">
      <c r="C268" s="2"/>
      <c r="D268" s="156"/>
      <c r="E268" s="2"/>
      <c r="F268" s="317"/>
      <c r="G268" s="156"/>
      <c r="H268" s="4"/>
      <c r="I268" s="119"/>
      <c r="J268" s="119"/>
      <c r="K268" s="321"/>
      <c r="L268" s="321"/>
      <c r="M268" s="108"/>
      <c r="N268" s="7"/>
      <c r="P268" s="282"/>
      <c r="X268" s="498"/>
    </row>
    <row r="269" spans="1:29" x14ac:dyDescent="0.2">
      <c r="B269" s="106" t="s">
        <v>386</v>
      </c>
      <c r="C269" s="83"/>
      <c r="D269" s="153"/>
      <c r="E269" s="83"/>
      <c r="F269" s="320"/>
      <c r="G269" s="153"/>
      <c r="H269" s="105"/>
      <c r="I269" s="105" t="s">
        <v>79</v>
      </c>
      <c r="J269" s="243"/>
      <c r="K269" s="149">
        <f>SUM(K270:K277)</f>
        <v>0</v>
      </c>
      <c r="L269" s="149">
        <f>SUM(L270:L277)</f>
        <v>0</v>
      </c>
      <c r="M269" s="296">
        <f>SUM(M270:M277)</f>
        <v>0</v>
      </c>
      <c r="N269" s="296">
        <f>SUM(N270:N277)</f>
        <v>0</v>
      </c>
      <c r="P269" s="282"/>
      <c r="X269" s="498"/>
    </row>
    <row r="270" spans="1:29" ht="29" x14ac:dyDescent="0.2">
      <c r="C270" s="121" t="s">
        <v>378</v>
      </c>
      <c r="D270" s="75" t="s">
        <v>377</v>
      </c>
      <c r="E270" s="121" t="s">
        <v>376</v>
      </c>
      <c r="F270" s="240"/>
      <c r="G270" s="220" t="s">
        <v>385</v>
      </c>
      <c r="H270" s="319" t="s">
        <v>375</v>
      </c>
      <c r="I270" s="319" t="s">
        <v>374</v>
      </c>
      <c r="J270" s="115"/>
      <c r="K270" s="114"/>
      <c r="L270" s="114"/>
      <c r="M270" s="288" t="s">
        <v>355</v>
      </c>
      <c r="N270" s="288"/>
      <c r="P270" s="292" t="s">
        <v>354</v>
      </c>
      <c r="Q270" s="291" t="s">
        <v>353</v>
      </c>
      <c r="R270" s="542" t="s">
        <v>552</v>
      </c>
      <c r="S270" s="543" t="s">
        <v>553</v>
      </c>
      <c r="T270" s="544" t="s">
        <v>554</v>
      </c>
      <c r="U270" s="545" t="s">
        <v>555</v>
      </c>
      <c r="V270" s="546" t="s">
        <v>556</v>
      </c>
      <c r="W270" s="547" t="s">
        <v>557</v>
      </c>
      <c r="X270" s="72"/>
    </row>
    <row r="271" spans="1:29" x14ac:dyDescent="0.2">
      <c r="A271" s="12">
        <v>2520</v>
      </c>
      <c r="B271" s="9" t="s">
        <v>384</v>
      </c>
      <c r="C271" s="156"/>
      <c r="D271" s="156"/>
      <c r="E271" s="2">
        <v>0</v>
      </c>
      <c r="F271" s="317"/>
      <c r="G271" s="156">
        <f>C271+D271+E271</f>
        <v>0</v>
      </c>
      <c r="H271" s="318">
        <v>0</v>
      </c>
      <c r="I271" s="4">
        <f>ROUND(($H271*108.33%)*2,1)/2</f>
        <v>0</v>
      </c>
      <c r="J271" s="96"/>
      <c r="K271" s="95"/>
      <c r="L271" s="95">
        <f>ROUND((G271*I271)*2,1)/2</f>
        <v>0</v>
      </c>
      <c r="M271" s="92">
        <f>K271+L271</f>
        <v>0</v>
      </c>
      <c r="N271" s="288"/>
      <c r="P271" s="282"/>
      <c r="Q271" s="1">
        <v>0</v>
      </c>
      <c r="R271" s="1">
        <v>0</v>
      </c>
      <c r="S271" s="1">
        <v>0</v>
      </c>
      <c r="T271" s="1">
        <v>0</v>
      </c>
      <c r="U271" s="1">
        <v>0</v>
      </c>
      <c r="V271" s="7">
        <v>0</v>
      </c>
      <c r="W271" s="164">
        <f>U271*V271</f>
        <v>0</v>
      </c>
      <c r="X271" s="640" t="s">
        <v>577</v>
      </c>
      <c r="Y271" s="638"/>
      <c r="Z271" s="638"/>
      <c r="AA271" s="638"/>
      <c r="AB271" s="638"/>
      <c r="AC271" s="638"/>
    </row>
    <row r="272" spans="1:29" x14ac:dyDescent="0.2">
      <c r="A272" s="12">
        <v>2520</v>
      </c>
      <c r="B272" s="9" t="s">
        <v>383</v>
      </c>
      <c r="C272" s="156"/>
      <c r="D272" s="156"/>
      <c r="E272" s="2">
        <v>0</v>
      </c>
      <c r="F272" s="317"/>
      <c r="G272" s="156">
        <f>C272+D272+E272</f>
        <v>0</v>
      </c>
      <c r="H272" s="318"/>
      <c r="I272" s="4">
        <f>ROUND(($H272*108.33%)*2,1)/2</f>
        <v>0</v>
      </c>
      <c r="J272" s="96"/>
      <c r="K272" s="95"/>
      <c r="L272" s="95">
        <f>ROUND((G272*I272)*2,1)/2</f>
        <v>0</v>
      </c>
      <c r="M272" s="92">
        <f>K272+L272</f>
        <v>0</v>
      </c>
      <c r="N272" s="288"/>
      <c r="O272" s="3" t="s">
        <v>361</v>
      </c>
      <c r="P272" s="282"/>
      <c r="W272" s="164">
        <f>U272*V272</f>
        <v>0</v>
      </c>
      <c r="X272" s="639"/>
      <c r="Y272" s="638"/>
      <c r="Z272" s="638"/>
      <c r="AA272" s="638"/>
      <c r="AB272" s="638"/>
      <c r="AC272" s="638"/>
    </row>
    <row r="273" spans="1:24" x14ac:dyDescent="0.2">
      <c r="A273" s="12">
        <v>2520</v>
      </c>
      <c r="C273" s="156"/>
      <c r="D273" s="156"/>
      <c r="E273" s="2">
        <v>0</v>
      </c>
      <c r="F273" s="317"/>
      <c r="G273" s="156">
        <f>C273+D273+E273</f>
        <v>0</v>
      </c>
      <c r="H273" s="318"/>
      <c r="I273" s="4">
        <f>ROUND(($H273*108.33%)*2,1)/2</f>
        <v>0</v>
      </c>
      <c r="J273" s="96"/>
      <c r="K273" s="95"/>
      <c r="L273" s="95">
        <f>ROUND((G273*I273)*2,1)/2</f>
        <v>0</v>
      </c>
      <c r="M273" s="92">
        <f>K273+L273</f>
        <v>0</v>
      </c>
      <c r="N273" s="288"/>
      <c r="P273" s="282"/>
      <c r="W273" s="164">
        <f>U273*V273</f>
        <v>0</v>
      </c>
      <c r="X273" s="498"/>
    </row>
    <row r="274" spans="1:24" x14ac:dyDescent="0.2">
      <c r="C274" s="2"/>
      <c r="D274" s="156"/>
      <c r="E274" s="2"/>
      <c r="F274" s="317"/>
      <c r="G274" s="156"/>
      <c r="H274" s="4"/>
      <c r="I274" s="119"/>
      <c r="J274" s="123"/>
      <c r="K274" s="29"/>
      <c r="L274" s="29"/>
      <c r="M274" s="92"/>
      <c r="N274" s="288"/>
      <c r="P274" s="282"/>
      <c r="X274" s="498"/>
    </row>
    <row r="275" spans="1:24" x14ac:dyDescent="0.2">
      <c r="A275" s="12">
        <v>2529</v>
      </c>
      <c r="B275" s="9" t="s">
        <v>372</v>
      </c>
      <c r="C275" s="156">
        <f>$G$22</f>
        <v>0</v>
      </c>
      <c r="D275" s="156" t="s">
        <v>4</v>
      </c>
      <c r="E275" s="2" t="s">
        <v>76</v>
      </c>
      <c r="F275" s="317">
        <f>SUM(L270:L274)-L272</f>
        <v>0</v>
      </c>
      <c r="G275" s="166" t="s">
        <v>380</v>
      </c>
      <c r="H275" s="4"/>
      <c r="I275" s="119"/>
      <c r="J275" s="96"/>
      <c r="K275" s="95"/>
      <c r="L275" s="95">
        <f>ROUND((F275*C275%)*2,1)/2</f>
        <v>0</v>
      </c>
      <c r="M275" s="92">
        <f>K275+L275</f>
        <v>0</v>
      </c>
      <c r="N275" s="288"/>
      <c r="P275" s="282"/>
      <c r="X275" s="498"/>
    </row>
    <row r="276" spans="1:24" x14ac:dyDescent="0.2">
      <c r="B276" s="9" t="s">
        <v>371</v>
      </c>
      <c r="C276" s="156">
        <f>$G$22</f>
        <v>0</v>
      </c>
      <c r="D276" s="156" t="s">
        <v>4</v>
      </c>
      <c r="E276" s="2" t="s">
        <v>76</v>
      </c>
      <c r="F276" s="317">
        <f>SUM(K270:K274)-K272</f>
        <v>0</v>
      </c>
      <c r="G276" s="166" t="s">
        <v>380</v>
      </c>
      <c r="H276" s="4"/>
      <c r="I276" s="119"/>
      <c r="J276" s="96"/>
      <c r="K276" s="95">
        <f>ROUND((F276*C276%)*2,1)/2</f>
        <v>0</v>
      </c>
      <c r="L276" s="95"/>
      <c r="M276" s="92">
        <f>K276+L276</f>
        <v>0</v>
      </c>
      <c r="N276" s="288"/>
      <c r="P276" s="282"/>
      <c r="X276" s="498"/>
    </row>
    <row r="277" spans="1:24" x14ac:dyDescent="0.2">
      <c r="C277" s="2"/>
      <c r="D277" s="156"/>
      <c r="E277" s="2"/>
      <c r="F277" s="317"/>
      <c r="G277" s="156"/>
      <c r="H277" s="4"/>
      <c r="I277" s="119"/>
      <c r="J277" s="123"/>
      <c r="K277" s="29"/>
      <c r="L277" s="29"/>
      <c r="M277" s="92"/>
      <c r="N277" s="92"/>
      <c r="P277" s="282"/>
      <c r="X277" s="498"/>
    </row>
    <row r="278" spans="1:24" x14ac:dyDescent="0.2">
      <c r="B278" s="106" t="s">
        <v>382</v>
      </c>
      <c r="C278" s="83"/>
      <c r="D278" s="153"/>
      <c r="E278" s="83"/>
      <c r="F278" s="320"/>
      <c r="G278" s="153"/>
      <c r="H278" s="105"/>
      <c r="I278" s="105" t="s">
        <v>79</v>
      </c>
      <c r="J278" s="243"/>
      <c r="K278" s="149">
        <f>SUM(K279:K286)</f>
        <v>0</v>
      </c>
      <c r="L278" s="149">
        <f>SUM(L279:L286)</f>
        <v>0</v>
      </c>
      <c r="M278" s="255">
        <f>SUM(M279:M286)</f>
        <v>0</v>
      </c>
      <c r="N278" s="255">
        <f>SUM(N279:N286)</f>
        <v>0</v>
      </c>
      <c r="O278" s="110"/>
      <c r="P278" s="282"/>
      <c r="X278" s="498"/>
    </row>
    <row r="279" spans="1:24" ht="29" x14ac:dyDescent="0.2">
      <c r="C279" s="121" t="s">
        <v>378</v>
      </c>
      <c r="D279" s="75" t="s">
        <v>377</v>
      </c>
      <c r="E279" s="121" t="s">
        <v>376</v>
      </c>
      <c r="F279" s="7"/>
      <c r="G279" s="23"/>
      <c r="H279" s="319" t="s">
        <v>375</v>
      </c>
      <c r="I279" s="319" t="s">
        <v>374</v>
      </c>
      <c r="J279" s="115"/>
      <c r="K279" s="114"/>
      <c r="L279" s="114"/>
      <c r="M279" s="288" t="s">
        <v>355</v>
      </c>
      <c r="N279" s="288"/>
      <c r="P279" s="292" t="s">
        <v>354</v>
      </c>
      <c r="Q279" s="291" t="s">
        <v>353</v>
      </c>
      <c r="R279" s="542" t="s">
        <v>552</v>
      </c>
      <c r="S279" s="543" t="s">
        <v>553</v>
      </c>
      <c r="T279" s="544" t="s">
        <v>554</v>
      </c>
      <c r="U279" s="545" t="s">
        <v>555</v>
      </c>
      <c r="V279" s="546" t="s">
        <v>556</v>
      </c>
      <c r="W279" s="547" t="s">
        <v>557</v>
      </c>
      <c r="X279" s="498"/>
    </row>
    <row r="280" spans="1:24" x14ac:dyDescent="0.2">
      <c r="A280" s="12">
        <v>2530</v>
      </c>
      <c r="B280" s="9" t="s">
        <v>196</v>
      </c>
      <c r="C280" s="156"/>
      <c r="D280" s="156"/>
      <c r="E280" s="2"/>
      <c r="F280" s="276" t="s">
        <v>130</v>
      </c>
      <c r="G280" s="2">
        <f>C280+D280+E280</f>
        <v>0</v>
      </c>
      <c r="H280" s="318">
        <v>0</v>
      </c>
      <c r="I280" s="4">
        <f>ROUND(($H280*108.33%)*2,1)/2</f>
        <v>0</v>
      </c>
      <c r="J280" s="96"/>
      <c r="K280" s="95"/>
      <c r="L280" s="95">
        <f>ROUND((G280*I280)*2,1)/2</f>
        <v>0</v>
      </c>
      <c r="M280" s="92">
        <f>K280+L280</f>
        <v>0</v>
      </c>
      <c r="N280" s="288"/>
      <c r="O280" s="3" t="s">
        <v>361</v>
      </c>
      <c r="P280" s="282"/>
      <c r="Q280" s="1">
        <v>0</v>
      </c>
      <c r="R280" s="1">
        <v>0</v>
      </c>
      <c r="S280" s="1">
        <v>0</v>
      </c>
      <c r="T280" s="1">
        <v>0</v>
      </c>
      <c r="U280" s="1">
        <v>0</v>
      </c>
      <c r="V280" s="7">
        <v>0</v>
      </c>
      <c r="W280" s="164">
        <f>U280*V280</f>
        <v>0</v>
      </c>
      <c r="X280" s="498"/>
    </row>
    <row r="281" spans="1:24" x14ac:dyDescent="0.2">
      <c r="A281" s="12">
        <f>A280+1</f>
        <v>2531</v>
      </c>
      <c r="B281" s="9" t="s">
        <v>381</v>
      </c>
      <c r="C281" s="156"/>
      <c r="D281" s="156"/>
      <c r="E281" s="2"/>
      <c r="F281" s="276" t="s">
        <v>130</v>
      </c>
      <c r="G281" s="2">
        <v>0</v>
      </c>
      <c r="H281" s="318">
        <v>0</v>
      </c>
      <c r="I281" s="4">
        <f>ROUND(($H281*108.33%)*2,1)/2</f>
        <v>0</v>
      </c>
      <c r="J281" s="96"/>
      <c r="K281" s="95"/>
      <c r="L281" s="95">
        <f>ROUND((G281*I281)*2,1)/2</f>
        <v>0</v>
      </c>
      <c r="M281" s="92">
        <f>K281+L281</f>
        <v>0</v>
      </c>
      <c r="N281" s="288"/>
      <c r="O281" s="3" t="s">
        <v>361</v>
      </c>
      <c r="P281" s="282"/>
      <c r="W281" s="164">
        <f>U281*V281</f>
        <v>0</v>
      </c>
      <c r="X281" s="498"/>
    </row>
    <row r="282" spans="1:24" x14ac:dyDescent="0.2">
      <c r="A282" s="12">
        <f>A281+1</f>
        <v>2532</v>
      </c>
      <c r="C282" s="156"/>
      <c r="D282" s="156"/>
      <c r="E282" s="156"/>
      <c r="F282" s="276"/>
      <c r="G282" s="2">
        <f>C282+D282+E282</f>
        <v>0</v>
      </c>
      <c r="H282" s="318">
        <v>0</v>
      </c>
      <c r="I282" s="4">
        <f>ROUND(($H282*108.33%)*2,1)/2</f>
        <v>0</v>
      </c>
      <c r="J282" s="96"/>
      <c r="K282" s="95"/>
      <c r="L282" s="95">
        <f>ROUND((G282*I282)*2,1)/2</f>
        <v>0</v>
      </c>
      <c r="M282" s="92">
        <f>K282+L282</f>
        <v>0</v>
      </c>
      <c r="N282" s="288"/>
      <c r="P282" s="282"/>
      <c r="W282" s="164">
        <f>U282*V282</f>
        <v>0</v>
      </c>
      <c r="X282" s="498"/>
    </row>
    <row r="283" spans="1:24" x14ac:dyDescent="0.2">
      <c r="C283" s="2"/>
      <c r="D283" s="156"/>
      <c r="E283" s="2"/>
      <c r="F283" s="276"/>
      <c r="G283" s="156"/>
      <c r="H283" s="4"/>
      <c r="I283" s="119"/>
      <c r="J283" s="123"/>
      <c r="K283" s="29"/>
      <c r="L283" s="29"/>
      <c r="M283" s="92"/>
      <c r="N283" s="288"/>
      <c r="P283" s="282"/>
      <c r="X283" s="498"/>
    </row>
    <row r="284" spans="1:24" x14ac:dyDescent="0.2">
      <c r="A284" s="12">
        <v>2539</v>
      </c>
      <c r="B284" s="9" t="s">
        <v>372</v>
      </c>
      <c r="C284" s="156">
        <f>$G$22</f>
        <v>0</v>
      </c>
      <c r="D284" s="156" t="s">
        <v>4</v>
      </c>
      <c r="E284" s="2" t="s">
        <v>76</v>
      </c>
      <c r="F284" s="317">
        <f>SUM(L279:L283)-L280-L281</f>
        <v>0</v>
      </c>
      <c r="G284" s="166" t="s">
        <v>380</v>
      </c>
      <c r="H284" s="4"/>
      <c r="I284" s="119"/>
      <c r="J284" s="96"/>
      <c r="K284" s="95"/>
      <c r="L284" s="95">
        <f>ROUND((F284*C284%)*2,1)/2</f>
        <v>0</v>
      </c>
      <c r="M284" s="92">
        <f>K284+L284</f>
        <v>0</v>
      </c>
      <c r="N284" s="288"/>
      <c r="P284" s="282"/>
      <c r="X284" s="498"/>
    </row>
    <row r="285" spans="1:24" x14ac:dyDescent="0.2">
      <c r="B285" s="9" t="s">
        <v>371</v>
      </c>
      <c r="C285" s="156">
        <f>$G$22</f>
        <v>0</v>
      </c>
      <c r="D285" s="156" t="s">
        <v>4</v>
      </c>
      <c r="E285" s="2" t="s">
        <v>76</v>
      </c>
      <c r="F285" s="317">
        <f>SUM(K279:K283)-K280</f>
        <v>0</v>
      </c>
      <c r="G285" s="166" t="s">
        <v>380</v>
      </c>
      <c r="H285" s="4"/>
      <c r="I285" s="119"/>
      <c r="J285" s="96"/>
      <c r="K285" s="95">
        <f>ROUND((F285*C285%)*2,1)/2</f>
        <v>0</v>
      </c>
      <c r="L285" s="95"/>
      <c r="M285" s="92">
        <f>K285+L285</f>
        <v>0</v>
      </c>
      <c r="N285" s="288"/>
      <c r="P285" s="282"/>
      <c r="X285" s="498"/>
    </row>
    <row r="286" spans="1:24" x14ac:dyDescent="0.2">
      <c r="C286" s="2"/>
      <c r="D286" s="156"/>
      <c r="E286" s="2"/>
      <c r="F286" s="317"/>
      <c r="G286" s="156"/>
      <c r="H286" s="4"/>
      <c r="I286" s="119"/>
      <c r="J286" s="123"/>
      <c r="K286" s="29"/>
      <c r="L286" s="29"/>
      <c r="M286" s="92"/>
      <c r="N286" s="92"/>
      <c r="P286" s="282"/>
      <c r="X286" s="498"/>
    </row>
    <row r="287" spans="1:24" x14ac:dyDescent="0.2">
      <c r="B287" s="106" t="s">
        <v>379</v>
      </c>
      <c r="C287" s="83"/>
      <c r="D287" s="153"/>
      <c r="E287" s="83"/>
      <c r="F287" s="320"/>
      <c r="G287" s="153"/>
      <c r="H287" s="105"/>
      <c r="I287" s="105" t="s">
        <v>79</v>
      </c>
      <c r="J287" s="243"/>
      <c r="K287" s="149">
        <f>SUM(K288:K294)</f>
        <v>0</v>
      </c>
      <c r="L287" s="149">
        <f>SUM(L288:L294)</f>
        <v>0</v>
      </c>
      <c r="M287" s="255">
        <f>SUM(M288:M294)</f>
        <v>0</v>
      </c>
      <c r="N287" s="255">
        <f>SUM(N288:N294)</f>
        <v>0</v>
      </c>
      <c r="O287" s="110"/>
      <c r="P287" s="282"/>
      <c r="X287" s="498"/>
    </row>
    <row r="288" spans="1:24" ht="29" x14ac:dyDescent="0.2">
      <c r="C288" s="121" t="s">
        <v>378</v>
      </c>
      <c r="D288" s="75" t="s">
        <v>377</v>
      </c>
      <c r="E288" s="121" t="s">
        <v>376</v>
      </c>
      <c r="F288" s="7"/>
      <c r="G288" s="23"/>
      <c r="H288" s="319" t="s">
        <v>375</v>
      </c>
      <c r="I288" s="319" t="s">
        <v>374</v>
      </c>
      <c r="J288" s="115"/>
      <c r="K288" s="114"/>
      <c r="L288" s="114"/>
      <c r="M288" s="288" t="s">
        <v>355</v>
      </c>
      <c r="N288" s="288"/>
      <c r="P288" s="292" t="s">
        <v>354</v>
      </c>
      <c r="Q288" s="291" t="s">
        <v>353</v>
      </c>
      <c r="R288" s="542" t="s">
        <v>552</v>
      </c>
      <c r="S288" s="543" t="s">
        <v>553</v>
      </c>
      <c r="T288" s="544" t="s">
        <v>554</v>
      </c>
      <c r="U288" s="545" t="s">
        <v>555</v>
      </c>
      <c r="V288" s="546" t="s">
        <v>556</v>
      </c>
      <c r="W288" s="547" t="s">
        <v>557</v>
      </c>
      <c r="X288" s="72"/>
    </row>
    <row r="289" spans="1:29" x14ac:dyDescent="0.2">
      <c r="A289" s="12">
        <v>2540</v>
      </c>
      <c r="B289" s="9" t="s">
        <v>373</v>
      </c>
      <c r="C289" s="166"/>
      <c r="D289" s="156"/>
      <c r="E289" s="156"/>
      <c r="F289" s="276" t="s">
        <v>130</v>
      </c>
      <c r="G289" s="2">
        <v>0</v>
      </c>
      <c r="H289" s="318">
        <v>0</v>
      </c>
      <c r="I289" s="4">
        <f>ROUND(($H289*108.33%)*2,1)/2</f>
        <v>0</v>
      </c>
      <c r="J289" s="96"/>
      <c r="K289" s="95"/>
      <c r="L289" s="95">
        <f>ROUND((G289*I289)*2,1)/2</f>
        <v>0</v>
      </c>
      <c r="M289" s="92">
        <f>K289+L289</f>
        <v>0</v>
      </c>
      <c r="N289" s="288"/>
      <c r="P289" s="282"/>
      <c r="Q289" s="1">
        <v>0</v>
      </c>
      <c r="R289" s="1">
        <v>0</v>
      </c>
      <c r="S289" s="1">
        <v>0</v>
      </c>
      <c r="T289" s="1">
        <v>0</v>
      </c>
      <c r="U289" s="1">
        <v>0</v>
      </c>
      <c r="V289" s="7">
        <v>0</v>
      </c>
      <c r="W289" s="164">
        <f>U289*V289</f>
        <v>0</v>
      </c>
      <c r="X289" s="640" t="s">
        <v>578</v>
      </c>
      <c r="Y289" s="638"/>
      <c r="Z289" s="638"/>
      <c r="AA289" s="638"/>
      <c r="AB289" s="638"/>
      <c r="AC289" s="638"/>
    </row>
    <row r="290" spans="1:29" x14ac:dyDescent="0.2">
      <c r="A290" s="12">
        <v>2540</v>
      </c>
      <c r="C290" s="156"/>
      <c r="D290" s="156"/>
      <c r="E290" s="156"/>
      <c r="F290" s="276"/>
      <c r="G290" s="2">
        <f>C290+D290+E290</f>
        <v>0</v>
      </c>
      <c r="H290" s="318">
        <v>0</v>
      </c>
      <c r="I290" s="4">
        <f>ROUND(($H290*108.33%)*2,1)/2</f>
        <v>0</v>
      </c>
      <c r="J290" s="96"/>
      <c r="K290" s="95"/>
      <c r="L290" s="95">
        <f>ROUND((G290*I290)*2,1)/2</f>
        <v>0</v>
      </c>
      <c r="M290" s="92">
        <f>K290+L290</f>
        <v>0</v>
      </c>
      <c r="N290" s="288"/>
      <c r="P290" s="282"/>
      <c r="W290" s="164">
        <f>U290*V290</f>
        <v>0</v>
      </c>
      <c r="X290" s="639"/>
      <c r="Y290" s="638"/>
      <c r="Z290" s="638"/>
      <c r="AA290" s="638"/>
      <c r="AB290" s="638"/>
      <c r="AC290" s="638"/>
    </row>
    <row r="291" spans="1:29" x14ac:dyDescent="0.2">
      <c r="C291" s="2"/>
      <c r="D291" s="156"/>
      <c r="E291" s="2"/>
      <c r="F291" s="317"/>
      <c r="G291" s="156"/>
      <c r="H291" s="4"/>
      <c r="I291" s="119"/>
      <c r="J291" s="123"/>
      <c r="K291" s="29"/>
      <c r="L291" s="29"/>
      <c r="M291" s="92"/>
      <c r="N291" s="288"/>
      <c r="P291" s="282"/>
      <c r="X291" s="498"/>
    </row>
    <row r="292" spans="1:29" x14ac:dyDescent="0.2">
      <c r="A292" s="12">
        <v>2549</v>
      </c>
      <c r="B292" s="9" t="s">
        <v>372</v>
      </c>
      <c r="C292" s="156">
        <f>$G$22</f>
        <v>0</v>
      </c>
      <c r="D292" s="156" t="s">
        <v>4</v>
      </c>
      <c r="E292" s="2" t="s">
        <v>76</v>
      </c>
      <c r="F292" s="317">
        <f>SUM(L288:L291)</f>
        <v>0</v>
      </c>
      <c r="G292" s="156"/>
      <c r="H292" s="4"/>
      <c r="I292" s="119"/>
      <c r="J292" s="96"/>
      <c r="K292" s="95"/>
      <c r="L292" s="95">
        <f>ROUND((F292*C292%)*2,1)/2</f>
        <v>0</v>
      </c>
      <c r="M292" s="92">
        <f>K292+L292</f>
        <v>0</v>
      </c>
      <c r="N292" s="288"/>
      <c r="P292" s="282"/>
      <c r="X292" s="498"/>
    </row>
    <row r="293" spans="1:29" x14ac:dyDescent="0.2">
      <c r="B293" s="9" t="s">
        <v>371</v>
      </c>
      <c r="C293" s="156">
        <f>$G$22</f>
        <v>0</v>
      </c>
      <c r="D293" s="156" t="s">
        <v>4</v>
      </c>
      <c r="E293" s="2" t="s">
        <v>76</v>
      </c>
      <c r="F293" s="317">
        <f>SUM(K288:K291)</f>
        <v>0</v>
      </c>
      <c r="G293" s="156"/>
      <c r="H293" s="4"/>
      <c r="I293" s="119"/>
      <c r="J293" s="96"/>
      <c r="K293" s="95">
        <f>ROUND((F293*C293%)*2,1)/2</f>
        <v>0</v>
      </c>
      <c r="L293" s="95"/>
      <c r="M293" s="92">
        <f>K293+L293</f>
        <v>0</v>
      </c>
      <c r="N293" s="288"/>
      <c r="P293" s="282"/>
      <c r="X293" s="498"/>
    </row>
    <row r="294" spans="1:29" x14ac:dyDescent="0.2">
      <c r="C294" s="2"/>
      <c r="D294" s="156"/>
      <c r="E294" s="2"/>
      <c r="F294" s="317"/>
      <c r="G294" s="156"/>
      <c r="H294" s="4"/>
      <c r="I294" s="119"/>
      <c r="J294" s="123"/>
      <c r="K294" s="29"/>
      <c r="L294" s="29"/>
      <c r="M294" s="92"/>
      <c r="N294" s="92"/>
      <c r="P294" s="282"/>
      <c r="X294" s="498"/>
    </row>
    <row r="295" spans="1:29" ht="17" thickBot="1" x14ac:dyDescent="0.25">
      <c r="A295" s="107"/>
      <c r="B295" s="316" t="s">
        <v>370</v>
      </c>
      <c r="C295" s="18"/>
      <c r="D295" s="23"/>
      <c r="E295" s="91"/>
      <c r="F295" s="315"/>
      <c r="G295" s="215"/>
      <c r="H295" s="265"/>
      <c r="I295" s="265" t="s">
        <v>369</v>
      </c>
      <c r="J295" s="314"/>
      <c r="K295" s="87">
        <f>K114+K120+K125+K140+K155+K166+K180+K197+K207+K220+K233+K246+K259+K269+K278+K287</f>
        <v>0</v>
      </c>
      <c r="L295" s="87">
        <f>L114+L120+L125+L140+L155+L166+L180+L197+L207+L220+L233+L246+L259+L269+L278+L287</f>
        <v>0</v>
      </c>
      <c r="M295" s="87">
        <f>M114+M120+M125+M140+M155+M166+M180+M197+M207+M220+M233+M246+M259+M269+M278+M287</f>
        <v>0</v>
      </c>
      <c r="N295" s="87">
        <f>N114+N120+N125+N140+N155+N166+N180+N197+N207+N220+N233+N246+N259+N269+N278+N287</f>
        <v>0</v>
      </c>
      <c r="P295" s="282"/>
      <c r="X295" s="498"/>
    </row>
    <row r="296" spans="1:29" x14ac:dyDescent="0.2">
      <c r="A296" s="107" t="s">
        <v>368</v>
      </c>
      <c r="B296" s="313">
        <f>L137+L152+L163+L177+L193+L204+L217+L230+L242+L256+L266+L275+L284+L292</f>
        <v>0</v>
      </c>
      <c r="C296" s="18"/>
      <c r="D296" s="23"/>
      <c r="E296" s="18"/>
      <c r="G296" s="9"/>
      <c r="H296" s="26"/>
      <c r="I296" s="86"/>
      <c r="J296" s="94"/>
      <c r="K296" s="187"/>
      <c r="L296" s="187"/>
      <c r="M296" s="7"/>
      <c r="N296" s="7"/>
      <c r="P296" s="282"/>
      <c r="X296" s="498"/>
    </row>
    <row r="297" spans="1:29" x14ac:dyDescent="0.2">
      <c r="A297" s="107" t="s">
        <v>367</v>
      </c>
      <c r="B297" s="313">
        <f>K138+K153+K164+K178+K194+K205+K218+K231+K243+K257+K267+K276+K285+K293</f>
        <v>0</v>
      </c>
      <c r="C297" s="18"/>
      <c r="D297" s="23"/>
      <c r="E297" s="18"/>
      <c r="G297" s="9"/>
      <c r="H297" s="26"/>
      <c r="I297" s="86"/>
      <c r="J297" s="94"/>
      <c r="K297" s="187"/>
      <c r="L297" s="187"/>
      <c r="M297" s="7"/>
      <c r="N297" s="7"/>
      <c r="P297" s="282"/>
      <c r="X297" s="498"/>
    </row>
    <row r="298" spans="1:29" x14ac:dyDescent="0.2">
      <c r="A298" s="107" t="s">
        <v>355</v>
      </c>
      <c r="B298" s="312">
        <f>B296+B297</f>
        <v>0</v>
      </c>
      <c r="C298" s="18"/>
      <c r="D298" s="23"/>
      <c r="E298" s="18"/>
      <c r="G298" s="9"/>
      <c r="H298" s="26"/>
      <c r="I298" s="86"/>
      <c r="J298" s="94"/>
      <c r="K298" s="187"/>
      <c r="L298" s="187"/>
      <c r="M298" s="7"/>
      <c r="N298" s="7"/>
      <c r="P298" s="282"/>
      <c r="W298" s="7"/>
      <c r="X298" s="498"/>
    </row>
    <row r="299" spans="1:29" ht="17" thickBot="1" x14ac:dyDescent="0.25">
      <c r="A299" s="212"/>
      <c r="B299" s="311"/>
      <c r="C299" s="145"/>
      <c r="D299" s="146"/>
      <c r="E299" s="145"/>
      <c r="F299" s="147"/>
      <c r="G299" s="147"/>
      <c r="H299" s="143"/>
      <c r="I299" s="141"/>
      <c r="J299" s="310"/>
      <c r="K299" s="140"/>
      <c r="L299" s="140"/>
      <c r="M299" s="139"/>
      <c r="N299" s="139"/>
      <c r="P299" s="282"/>
      <c r="W299" s="7"/>
    </row>
    <row r="300" spans="1:29" x14ac:dyDescent="0.2">
      <c r="A300" s="107"/>
      <c r="B300" s="72"/>
      <c r="C300" s="18"/>
      <c r="D300" s="23"/>
      <c r="E300" s="18"/>
      <c r="F300" s="22"/>
      <c r="H300" s="5"/>
      <c r="I300" s="178"/>
      <c r="J300" s="178"/>
      <c r="K300" s="309"/>
      <c r="L300" s="309"/>
      <c r="M300" s="308"/>
      <c r="N300" s="308"/>
      <c r="P300" s="282"/>
      <c r="X300" s="498"/>
    </row>
    <row r="301" spans="1:29" ht="40" x14ac:dyDescent="0.2">
      <c r="A301" s="107" t="s">
        <v>366</v>
      </c>
      <c r="B301" s="72" t="s">
        <v>365</v>
      </c>
      <c r="C301" s="18"/>
      <c r="D301" s="23"/>
      <c r="E301" s="18"/>
      <c r="F301" s="22"/>
      <c r="H301" s="5"/>
      <c r="I301" s="307"/>
      <c r="J301" s="135"/>
      <c r="K301" s="134" t="s">
        <v>38</v>
      </c>
      <c r="L301" s="133" t="s">
        <v>37</v>
      </c>
      <c r="M301" s="132" t="s">
        <v>36</v>
      </c>
      <c r="N301" s="131" t="s">
        <v>520</v>
      </c>
      <c r="P301" s="282"/>
      <c r="R301" s="2"/>
      <c r="T301" s="9"/>
      <c r="X301" s="498"/>
    </row>
    <row r="302" spans="1:29" x14ac:dyDescent="0.2">
      <c r="A302" s="107"/>
      <c r="B302" s="106" t="s">
        <v>364</v>
      </c>
      <c r="C302" s="298"/>
      <c r="D302" s="82"/>
      <c r="E302" s="80"/>
      <c r="F302" s="80"/>
      <c r="G302" s="80"/>
      <c r="H302" s="105"/>
      <c r="I302" s="105" t="s">
        <v>79</v>
      </c>
      <c r="J302" s="243"/>
      <c r="K302" s="149">
        <f>SUM(K303:K315)</f>
        <v>0</v>
      </c>
      <c r="L302" s="149">
        <f>SUM(L303:L315)</f>
        <v>0</v>
      </c>
      <c r="M302" s="255">
        <f>SUM(M303:M315)</f>
        <v>0</v>
      </c>
      <c r="N302" s="255">
        <f>SUM(N303:N315)</f>
        <v>0</v>
      </c>
      <c r="O302" s="110"/>
      <c r="P302" s="282"/>
      <c r="R302" s="2"/>
      <c r="V302" s="17"/>
      <c r="X302" s="498"/>
    </row>
    <row r="303" spans="1:29" x14ac:dyDescent="0.2">
      <c r="A303" s="107"/>
      <c r="C303" s="9"/>
      <c r="D303" s="8"/>
      <c r="E303" s="39"/>
      <c r="F303" s="642" t="s">
        <v>363</v>
      </c>
      <c r="G303" s="643"/>
      <c r="H303" s="278"/>
      <c r="I303" s="294" t="s">
        <v>362</v>
      </c>
      <c r="J303" s="306"/>
      <c r="K303" s="305"/>
      <c r="L303" s="93"/>
      <c r="M303" s="288" t="s">
        <v>355</v>
      </c>
      <c r="N303" s="288"/>
      <c r="P303" s="292" t="s">
        <v>354</v>
      </c>
      <c r="Q303" s="291" t="s">
        <v>353</v>
      </c>
      <c r="R303" s="359"/>
      <c r="S303" s="543" t="s">
        <v>553</v>
      </c>
      <c r="T303" s="544" t="s">
        <v>554</v>
      </c>
      <c r="U303" s="545" t="s">
        <v>555</v>
      </c>
      <c r="V303" s="546" t="s">
        <v>556</v>
      </c>
      <c r="W303" s="547" t="s">
        <v>557</v>
      </c>
      <c r="X303" s="498"/>
    </row>
    <row r="304" spans="1:29" x14ac:dyDescent="0.2">
      <c r="A304" s="12">
        <v>3100</v>
      </c>
      <c r="C304" s="39"/>
      <c r="D304" s="171"/>
      <c r="E304" s="22"/>
      <c r="F304" s="166"/>
      <c r="G304" s="2"/>
      <c r="H304" s="9"/>
      <c r="I304" s="17"/>
      <c r="J304" s="96"/>
      <c r="K304" s="95"/>
      <c r="L304" s="95">
        <f t="shared" ref="L304:L314" si="49">G304*I304</f>
        <v>0</v>
      </c>
      <c r="M304" s="92">
        <f t="shared" ref="M304:M314" si="50">K304+L304</f>
        <v>0</v>
      </c>
      <c r="N304" s="288"/>
      <c r="O304" s="3" t="s">
        <v>361</v>
      </c>
      <c r="P304" s="282">
        <v>0</v>
      </c>
      <c r="Q304" s="1">
        <v>0</v>
      </c>
      <c r="R304" s="9"/>
      <c r="S304" s="1">
        <v>0</v>
      </c>
      <c r="T304" s="1">
        <v>0</v>
      </c>
      <c r="U304" s="1">
        <v>0</v>
      </c>
      <c r="V304" s="7">
        <v>0</v>
      </c>
      <c r="W304" s="164">
        <f t="shared" ref="W304:W314" si="51">U304*V304</f>
        <v>0</v>
      </c>
      <c r="X304" s="501"/>
      <c r="AB304" s="9"/>
    </row>
    <row r="305" spans="1:28" x14ac:dyDescent="0.2">
      <c r="A305" s="12">
        <f t="shared" ref="A305:A314" si="52">A304+1</f>
        <v>3101</v>
      </c>
      <c r="C305" s="39"/>
      <c r="D305" s="171"/>
      <c r="E305" s="22"/>
      <c r="F305" s="166"/>
      <c r="G305" s="2"/>
      <c r="H305" s="9"/>
      <c r="I305" s="17"/>
      <c r="J305" s="96"/>
      <c r="K305" s="95"/>
      <c r="L305" s="95">
        <f t="shared" si="49"/>
        <v>0</v>
      </c>
      <c r="M305" s="92">
        <f t="shared" si="50"/>
        <v>0</v>
      </c>
      <c r="N305" s="288"/>
      <c r="O305" s="3" t="s">
        <v>361</v>
      </c>
      <c r="P305" s="282"/>
      <c r="R305" s="72"/>
      <c r="W305" s="164">
        <f t="shared" si="51"/>
        <v>0</v>
      </c>
      <c r="X305" s="501"/>
      <c r="AA305" s="9"/>
      <c r="AB305" s="9"/>
    </row>
    <row r="306" spans="1:28" x14ac:dyDescent="0.2">
      <c r="A306" s="12">
        <f t="shared" si="52"/>
        <v>3102</v>
      </c>
      <c r="C306" s="39"/>
      <c r="D306" s="171"/>
      <c r="E306" s="22"/>
      <c r="F306" s="166"/>
      <c r="G306" s="2"/>
      <c r="H306" s="9"/>
      <c r="I306" s="17"/>
      <c r="J306" s="96"/>
      <c r="K306" s="95"/>
      <c r="L306" s="95">
        <f t="shared" si="49"/>
        <v>0</v>
      </c>
      <c r="M306" s="92">
        <f t="shared" si="50"/>
        <v>0</v>
      </c>
      <c r="N306" s="288"/>
      <c r="P306" s="282"/>
      <c r="R306" s="72"/>
      <c r="W306" s="164">
        <f t="shared" si="51"/>
        <v>0</v>
      </c>
      <c r="X306" s="501"/>
      <c r="AB306" s="9"/>
    </row>
    <row r="307" spans="1:28" x14ac:dyDescent="0.2">
      <c r="A307" s="12">
        <f t="shared" si="52"/>
        <v>3103</v>
      </c>
      <c r="C307" s="9"/>
      <c r="D307" s="13"/>
      <c r="E307" s="22"/>
      <c r="F307" s="166"/>
      <c r="G307" s="2"/>
      <c r="H307" s="9"/>
      <c r="I307" s="17"/>
      <c r="J307" s="96"/>
      <c r="K307" s="95"/>
      <c r="L307" s="95">
        <f t="shared" si="49"/>
        <v>0</v>
      </c>
      <c r="M307" s="92">
        <f t="shared" si="50"/>
        <v>0</v>
      </c>
      <c r="N307" s="288"/>
      <c r="P307" s="282"/>
      <c r="R307" s="72"/>
      <c r="W307" s="164">
        <f t="shared" si="51"/>
        <v>0</v>
      </c>
      <c r="X307" s="501"/>
      <c r="AB307" s="9"/>
    </row>
    <row r="308" spans="1:28" x14ac:dyDescent="0.2">
      <c r="A308" s="12">
        <f t="shared" si="52"/>
        <v>3104</v>
      </c>
      <c r="C308" s="39"/>
      <c r="D308" s="171"/>
      <c r="E308" s="22"/>
      <c r="F308" s="166"/>
      <c r="G308" s="2"/>
      <c r="H308" s="9"/>
      <c r="I308" s="17"/>
      <c r="J308" s="96"/>
      <c r="K308" s="95"/>
      <c r="L308" s="95">
        <f t="shared" si="49"/>
        <v>0</v>
      </c>
      <c r="M308" s="92">
        <f t="shared" si="50"/>
        <v>0</v>
      </c>
      <c r="N308" s="288"/>
      <c r="P308" s="282"/>
      <c r="R308" s="9"/>
      <c r="W308" s="164">
        <f t="shared" si="51"/>
        <v>0</v>
      </c>
      <c r="X308" s="501"/>
      <c r="Y308" s="5"/>
      <c r="AB308" s="9"/>
    </row>
    <row r="309" spans="1:28" x14ac:dyDescent="0.2">
      <c r="A309" s="12">
        <f t="shared" si="52"/>
        <v>3105</v>
      </c>
      <c r="C309" s="39"/>
      <c r="D309" s="171"/>
      <c r="E309" s="22"/>
      <c r="F309" s="166"/>
      <c r="G309" s="2"/>
      <c r="H309" s="304"/>
      <c r="I309" s="17"/>
      <c r="J309" s="96"/>
      <c r="K309" s="95"/>
      <c r="L309" s="95">
        <f t="shared" si="49"/>
        <v>0</v>
      </c>
      <c r="M309" s="92">
        <f t="shared" si="50"/>
        <v>0</v>
      </c>
      <c r="N309" s="288"/>
      <c r="P309" s="282"/>
      <c r="R309" s="9"/>
      <c r="W309" s="164">
        <f t="shared" si="51"/>
        <v>0</v>
      </c>
      <c r="X309" s="501"/>
      <c r="AB309" s="9"/>
    </row>
    <row r="310" spans="1:28" x14ac:dyDescent="0.2">
      <c r="A310" s="12">
        <f t="shared" si="52"/>
        <v>3106</v>
      </c>
      <c r="C310" s="39"/>
      <c r="D310" s="171"/>
      <c r="E310" s="22"/>
      <c r="F310" s="166"/>
      <c r="G310" s="2"/>
      <c r="H310" s="303"/>
      <c r="I310" s="17"/>
      <c r="J310" s="96"/>
      <c r="K310" s="95"/>
      <c r="L310" s="95">
        <f t="shared" si="49"/>
        <v>0</v>
      </c>
      <c r="M310" s="92">
        <f t="shared" si="50"/>
        <v>0</v>
      </c>
      <c r="N310" s="288"/>
      <c r="P310" s="282"/>
      <c r="R310" s="9"/>
      <c r="W310" s="164">
        <f t="shared" si="51"/>
        <v>0</v>
      </c>
      <c r="X310" s="501"/>
      <c r="AB310" s="9"/>
    </row>
    <row r="311" spans="1:28" x14ac:dyDescent="0.2">
      <c r="A311" s="12">
        <f t="shared" si="52"/>
        <v>3107</v>
      </c>
      <c r="C311" s="39"/>
      <c r="D311" s="171"/>
      <c r="E311" s="22"/>
      <c r="F311" s="166"/>
      <c r="G311" s="2"/>
      <c r="H311" s="303"/>
      <c r="I311" s="17"/>
      <c r="J311" s="96"/>
      <c r="K311" s="95"/>
      <c r="L311" s="95">
        <f t="shared" si="49"/>
        <v>0</v>
      </c>
      <c r="M311" s="92">
        <f t="shared" si="50"/>
        <v>0</v>
      </c>
      <c r="N311" s="288"/>
      <c r="P311" s="282"/>
      <c r="R311" s="9"/>
      <c r="W311" s="164">
        <f t="shared" si="51"/>
        <v>0</v>
      </c>
      <c r="X311" s="501"/>
      <c r="AB311" s="9"/>
    </row>
    <row r="312" spans="1:28" x14ac:dyDescent="0.2">
      <c r="A312" s="12">
        <f t="shared" si="52"/>
        <v>3108</v>
      </c>
      <c r="C312" s="39"/>
      <c r="D312" s="171"/>
      <c r="E312" s="22"/>
      <c r="F312" s="166"/>
      <c r="G312" s="2"/>
      <c r="H312" s="303"/>
      <c r="I312" s="17"/>
      <c r="J312" s="96"/>
      <c r="K312" s="95"/>
      <c r="L312" s="95">
        <f t="shared" si="49"/>
        <v>0</v>
      </c>
      <c r="M312" s="92">
        <f t="shared" si="50"/>
        <v>0</v>
      </c>
      <c r="N312" s="288"/>
      <c r="P312" s="282"/>
      <c r="R312" s="9"/>
      <c r="W312" s="164">
        <f t="shared" si="51"/>
        <v>0</v>
      </c>
      <c r="X312" s="501"/>
      <c r="AB312" s="9"/>
    </row>
    <row r="313" spans="1:28" x14ac:dyDescent="0.2">
      <c r="A313" s="12">
        <f t="shared" si="52"/>
        <v>3109</v>
      </c>
      <c r="C313" s="9"/>
      <c r="D313" s="39"/>
      <c r="E313" s="22"/>
      <c r="F313" s="171"/>
      <c r="G313" s="2"/>
      <c r="H313" s="303"/>
      <c r="I313" s="17"/>
      <c r="J313" s="96"/>
      <c r="K313" s="95"/>
      <c r="L313" s="95">
        <f t="shared" si="49"/>
        <v>0</v>
      </c>
      <c r="M313" s="92">
        <f t="shared" si="50"/>
        <v>0</v>
      </c>
      <c r="N313" s="288"/>
      <c r="P313" s="282"/>
      <c r="R313" s="9"/>
      <c r="W313" s="164">
        <f t="shared" si="51"/>
        <v>0</v>
      </c>
      <c r="X313" s="501"/>
      <c r="AB313" s="9"/>
    </row>
    <row r="314" spans="1:28" x14ac:dyDescent="0.2">
      <c r="A314" s="12">
        <f t="shared" si="52"/>
        <v>3110</v>
      </c>
      <c r="C314" s="9"/>
      <c r="D314" s="39"/>
      <c r="E314" s="22"/>
      <c r="F314" s="171"/>
      <c r="G314" s="2"/>
      <c r="H314" s="303"/>
      <c r="I314" s="17"/>
      <c r="J314" s="96"/>
      <c r="K314" s="95"/>
      <c r="L314" s="95">
        <f t="shared" si="49"/>
        <v>0</v>
      </c>
      <c r="M314" s="92">
        <f t="shared" si="50"/>
        <v>0</v>
      </c>
      <c r="N314" s="288"/>
      <c r="P314" s="282"/>
      <c r="R314" s="9"/>
      <c r="W314" s="164">
        <f t="shared" si="51"/>
        <v>0</v>
      </c>
      <c r="X314" s="501"/>
      <c r="AB314" s="9"/>
    </row>
    <row r="315" spans="1:28" x14ac:dyDescent="0.2">
      <c r="C315" s="18"/>
      <c r="D315" s="23"/>
      <c r="E315" s="39"/>
      <c r="F315" s="22"/>
      <c r="G315" s="18"/>
      <c r="H315" s="302"/>
      <c r="I315" s="119"/>
      <c r="J315" s="94"/>
      <c r="K315" s="93"/>
      <c r="L315" s="93"/>
      <c r="M315" s="92"/>
      <c r="N315" s="92"/>
      <c r="P315" s="282"/>
      <c r="R315" s="9"/>
      <c r="X315" s="501"/>
      <c r="AB315" s="9"/>
    </row>
    <row r="316" spans="1:28" x14ac:dyDescent="0.2">
      <c r="B316" s="106" t="s">
        <v>360</v>
      </c>
      <c r="C316" s="298"/>
      <c r="D316" s="82"/>
      <c r="E316" s="80"/>
      <c r="F316" s="80"/>
      <c r="G316" s="297"/>
      <c r="H316" s="105"/>
      <c r="I316" s="105" t="s">
        <v>79</v>
      </c>
      <c r="J316" s="243"/>
      <c r="K316" s="149">
        <f>SUM(K317:K334)</f>
        <v>0</v>
      </c>
      <c r="L316" s="149">
        <f>SUM(L317:L334)</f>
        <v>0</v>
      </c>
      <c r="M316" s="255">
        <f>SUM(M317:M334)</f>
        <v>0</v>
      </c>
      <c r="N316" s="255">
        <f>SUM(N317:N334)</f>
        <v>0</v>
      </c>
      <c r="O316" s="110"/>
      <c r="P316" s="282"/>
      <c r="R316" s="9"/>
      <c r="V316" s="17"/>
      <c r="X316" s="501"/>
      <c r="AB316" s="9"/>
    </row>
    <row r="317" spans="1:28" x14ac:dyDescent="0.2">
      <c r="C317" s="18"/>
      <c r="D317" s="23"/>
      <c r="E317" s="39"/>
      <c r="F317" s="642" t="s">
        <v>358</v>
      </c>
      <c r="G317" s="643"/>
      <c r="H317" s="295"/>
      <c r="I317" s="294" t="s">
        <v>357</v>
      </c>
      <c r="J317" s="94"/>
      <c r="K317" s="93"/>
      <c r="L317" s="93"/>
      <c r="M317" s="288" t="s">
        <v>355</v>
      </c>
      <c r="N317" s="288"/>
      <c r="P317" s="292" t="s">
        <v>354</v>
      </c>
      <c r="Q317" s="291" t="s">
        <v>353</v>
      </c>
      <c r="R317" s="359"/>
      <c r="S317" s="543" t="s">
        <v>553</v>
      </c>
      <c r="T317" s="544" t="s">
        <v>554</v>
      </c>
      <c r="U317" s="545" t="s">
        <v>555</v>
      </c>
      <c r="V317" s="546" t="s">
        <v>556</v>
      </c>
      <c r="W317" s="547" t="s">
        <v>557</v>
      </c>
      <c r="X317" s="501"/>
      <c r="AB317" s="9"/>
    </row>
    <row r="318" spans="1:28" x14ac:dyDescent="0.2">
      <c r="A318" s="12">
        <v>3200</v>
      </c>
      <c r="C318" s="18"/>
      <c r="D318" s="171"/>
      <c r="E318" s="18"/>
      <c r="F318" s="97"/>
      <c r="G318" s="2">
        <v>0</v>
      </c>
      <c r="H318" s="9"/>
      <c r="I318" s="301">
        <v>0</v>
      </c>
      <c r="J318" s="96"/>
      <c r="K318" s="95"/>
      <c r="L318" s="95">
        <f t="shared" ref="L318:L333" si="53">G318*I318</f>
        <v>0</v>
      </c>
      <c r="M318" s="92">
        <f t="shared" ref="M318:M333" si="54">K318+L318</f>
        <v>0</v>
      </c>
      <c r="N318" s="288"/>
      <c r="P318" s="282">
        <v>0</v>
      </c>
      <c r="Q318" s="1">
        <v>0</v>
      </c>
      <c r="R318" s="9"/>
      <c r="S318" s="1">
        <v>0</v>
      </c>
      <c r="T318" s="1">
        <v>0</v>
      </c>
      <c r="U318" s="1">
        <v>0</v>
      </c>
      <c r="V318" s="7">
        <v>0</v>
      </c>
      <c r="W318" s="164">
        <f t="shared" ref="W318:W333" si="55">U318*V318</f>
        <v>0</v>
      </c>
      <c r="X318" s="501"/>
      <c r="AB318" s="9"/>
    </row>
    <row r="319" spans="1:28" x14ac:dyDescent="0.2">
      <c r="A319" s="12">
        <f t="shared" ref="A319:A333" si="56">A318+1</f>
        <v>3201</v>
      </c>
      <c r="C319" s="18"/>
      <c r="D319" s="171"/>
      <c r="E319" s="18"/>
      <c r="F319" s="97"/>
      <c r="G319" s="2"/>
      <c r="H319" s="9"/>
      <c r="I319" s="301"/>
      <c r="J319" s="96"/>
      <c r="K319" s="95"/>
      <c r="L319" s="95">
        <f t="shared" si="53"/>
        <v>0</v>
      </c>
      <c r="M319" s="92">
        <f t="shared" si="54"/>
        <v>0</v>
      </c>
      <c r="N319" s="288"/>
      <c r="P319" s="282"/>
      <c r="R319" s="9"/>
      <c r="W319" s="164">
        <f t="shared" si="55"/>
        <v>0</v>
      </c>
      <c r="X319" s="501"/>
      <c r="AB319" s="9"/>
    </row>
    <row r="320" spans="1:28" x14ac:dyDescent="0.2">
      <c r="A320" s="12">
        <f t="shared" si="56"/>
        <v>3202</v>
      </c>
      <c r="C320" s="18"/>
      <c r="D320" s="171"/>
      <c r="E320" s="18"/>
      <c r="F320" s="18"/>
      <c r="G320" s="2"/>
      <c r="H320" s="9"/>
      <c r="I320" s="17"/>
      <c r="J320" s="96"/>
      <c r="K320" s="95"/>
      <c r="L320" s="95">
        <f t="shared" si="53"/>
        <v>0</v>
      </c>
      <c r="M320" s="92">
        <f t="shared" si="54"/>
        <v>0</v>
      </c>
      <c r="N320" s="288"/>
      <c r="P320" s="282"/>
      <c r="R320" s="9"/>
      <c r="W320" s="164">
        <f t="shared" si="55"/>
        <v>0</v>
      </c>
      <c r="X320" s="501"/>
      <c r="AB320" s="9"/>
    </row>
    <row r="321" spans="1:28" x14ac:dyDescent="0.2">
      <c r="A321" s="12">
        <f t="shared" si="56"/>
        <v>3203</v>
      </c>
      <c r="C321" s="39"/>
      <c r="D321" s="171"/>
      <c r="E321" s="18"/>
      <c r="F321" s="18"/>
      <c r="G321" s="2"/>
      <c r="H321" s="9"/>
      <c r="I321" s="17"/>
      <c r="J321" s="96"/>
      <c r="K321" s="95"/>
      <c r="L321" s="95">
        <f t="shared" si="53"/>
        <v>0</v>
      </c>
      <c r="M321" s="92">
        <f t="shared" si="54"/>
        <v>0</v>
      </c>
      <c r="N321" s="288"/>
      <c r="P321" s="282"/>
      <c r="R321" s="9"/>
      <c r="W321" s="164">
        <f t="shared" si="55"/>
        <v>0</v>
      </c>
      <c r="X321" s="501"/>
      <c r="AB321" s="9"/>
    </row>
    <row r="322" spans="1:28" x14ac:dyDescent="0.2">
      <c r="A322" s="12">
        <f t="shared" si="56"/>
        <v>3204</v>
      </c>
      <c r="C322" s="39"/>
      <c r="D322" s="171"/>
      <c r="E322" s="18"/>
      <c r="F322" s="18"/>
      <c r="G322" s="2"/>
      <c r="H322" s="9"/>
      <c r="I322" s="17"/>
      <c r="J322" s="96"/>
      <c r="K322" s="95"/>
      <c r="L322" s="95">
        <f t="shared" si="53"/>
        <v>0</v>
      </c>
      <c r="M322" s="92">
        <f t="shared" si="54"/>
        <v>0</v>
      </c>
      <c r="N322" s="288"/>
      <c r="P322" s="282"/>
      <c r="R322" s="9"/>
      <c r="W322" s="164">
        <f t="shared" si="55"/>
        <v>0</v>
      </c>
      <c r="X322" s="501"/>
      <c r="AB322" s="9"/>
    </row>
    <row r="323" spans="1:28" x14ac:dyDescent="0.2">
      <c r="A323" s="12">
        <f t="shared" si="56"/>
        <v>3205</v>
      </c>
      <c r="C323" s="39"/>
      <c r="D323" s="171"/>
      <c r="E323" s="18"/>
      <c r="F323" s="18"/>
      <c r="G323" s="2"/>
      <c r="H323" s="9"/>
      <c r="I323" s="17"/>
      <c r="J323" s="96"/>
      <c r="K323" s="95"/>
      <c r="L323" s="95">
        <f t="shared" si="53"/>
        <v>0</v>
      </c>
      <c r="M323" s="92">
        <f t="shared" si="54"/>
        <v>0</v>
      </c>
      <c r="N323" s="288"/>
      <c r="P323" s="282"/>
      <c r="R323" s="9"/>
      <c r="W323" s="164">
        <f t="shared" si="55"/>
        <v>0</v>
      </c>
      <c r="X323" s="501"/>
      <c r="AB323" s="9"/>
    </row>
    <row r="324" spans="1:28" x14ac:dyDescent="0.2">
      <c r="A324" s="12">
        <f t="shared" si="56"/>
        <v>3206</v>
      </c>
      <c r="C324" s="39"/>
      <c r="D324" s="171"/>
      <c r="E324" s="18"/>
      <c r="F324" s="18"/>
      <c r="G324" s="2"/>
      <c r="H324" s="9"/>
      <c r="I324" s="17"/>
      <c r="J324" s="96"/>
      <c r="K324" s="95"/>
      <c r="L324" s="95">
        <f t="shared" si="53"/>
        <v>0</v>
      </c>
      <c r="M324" s="92">
        <f t="shared" si="54"/>
        <v>0</v>
      </c>
      <c r="N324" s="288"/>
      <c r="P324" s="282"/>
      <c r="R324" s="9"/>
      <c r="W324" s="164">
        <f t="shared" si="55"/>
        <v>0</v>
      </c>
      <c r="X324" s="501"/>
      <c r="AB324" s="9"/>
    </row>
    <row r="325" spans="1:28" x14ac:dyDescent="0.2">
      <c r="A325" s="12">
        <f t="shared" si="56"/>
        <v>3207</v>
      </c>
      <c r="C325" s="39"/>
      <c r="D325" s="171"/>
      <c r="E325" s="18"/>
      <c r="F325" s="18"/>
      <c r="G325" s="2"/>
      <c r="H325" s="9"/>
      <c r="I325" s="17"/>
      <c r="J325" s="300"/>
      <c r="K325" s="299"/>
      <c r="L325" s="95">
        <f t="shared" si="53"/>
        <v>0</v>
      </c>
      <c r="M325" s="92">
        <f t="shared" si="54"/>
        <v>0</v>
      </c>
      <c r="N325" s="288"/>
      <c r="P325" s="282"/>
      <c r="R325" s="9"/>
      <c r="W325" s="164">
        <f t="shared" si="55"/>
        <v>0</v>
      </c>
      <c r="X325" s="501"/>
      <c r="AB325" s="9"/>
    </row>
    <row r="326" spans="1:28" x14ac:dyDescent="0.2">
      <c r="A326" s="12">
        <f t="shared" si="56"/>
        <v>3208</v>
      </c>
      <c r="C326" s="39"/>
      <c r="D326" s="171"/>
      <c r="E326" s="18"/>
      <c r="F326" s="18"/>
      <c r="G326" s="2"/>
      <c r="H326" s="9"/>
      <c r="I326" s="17"/>
      <c r="J326" s="96"/>
      <c r="K326" s="95"/>
      <c r="L326" s="95">
        <f t="shared" si="53"/>
        <v>0</v>
      </c>
      <c r="M326" s="92">
        <f t="shared" si="54"/>
        <v>0</v>
      </c>
      <c r="N326" s="288"/>
      <c r="P326" s="282"/>
      <c r="R326" s="9"/>
      <c r="W326" s="164">
        <f t="shared" si="55"/>
        <v>0</v>
      </c>
      <c r="X326" s="501"/>
      <c r="AB326" s="9"/>
    </row>
    <row r="327" spans="1:28" x14ac:dyDescent="0.2">
      <c r="A327" s="12">
        <f t="shared" si="56"/>
        <v>3209</v>
      </c>
      <c r="C327" s="39"/>
      <c r="D327" s="171"/>
      <c r="E327" s="18"/>
      <c r="F327" s="18"/>
      <c r="G327" s="2"/>
      <c r="H327" s="9"/>
      <c r="I327" s="17"/>
      <c r="J327" s="300"/>
      <c r="K327" s="299"/>
      <c r="L327" s="95">
        <f t="shared" si="53"/>
        <v>0</v>
      </c>
      <c r="M327" s="92">
        <f t="shared" si="54"/>
        <v>0</v>
      </c>
      <c r="N327" s="288"/>
      <c r="P327" s="282"/>
      <c r="R327" s="9"/>
      <c r="W327" s="164">
        <f t="shared" si="55"/>
        <v>0</v>
      </c>
      <c r="X327" s="501"/>
      <c r="AB327" s="9"/>
    </row>
    <row r="328" spans="1:28" x14ac:dyDescent="0.2">
      <c r="A328" s="12">
        <f t="shared" si="56"/>
        <v>3210</v>
      </c>
      <c r="C328" s="39"/>
      <c r="D328" s="171"/>
      <c r="E328" s="18"/>
      <c r="F328" s="18"/>
      <c r="G328" s="2"/>
      <c r="H328" s="9"/>
      <c r="I328" s="17"/>
      <c r="J328" s="300"/>
      <c r="K328" s="299"/>
      <c r="L328" s="95">
        <f t="shared" si="53"/>
        <v>0</v>
      </c>
      <c r="M328" s="92">
        <f t="shared" si="54"/>
        <v>0</v>
      </c>
      <c r="N328" s="288"/>
      <c r="P328" s="282"/>
      <c r="R328" s="9"/>
      <c r="W328" s="164">
        <f t="shared" si="55"/>
        <v>0</v>
      </c>
      <c r="X328" s="501"/>
      <c r="AB328" s="9"/>
    </row>
    <row r="329" spans="1:28" x14ac:dyDescent="0.2">
      <c r="A329" s="12">
        <f t="shared" si="56"/>
        <v>3211</v>
      </c>
      <c r="C329" s="39"/>
      <c r="D329" s="171"/>
      <c r="E329" s="18"/>
      <c r="F329" s="18"/>
      <c r="G329" s="2"/>
      <c r="H329" s="9"/>
      <c r="I329" s="17"/>
      <c r="J329" s="96"/>
      <c r="K329" s="95"/>
      <c r="L329" s="95">
        <f t="shared" si="53"/>
        <v>0</v>
      </c>
      <c r="M329" s="92">
        <f t="shared" si="54"/>
        <v>0</v>
      </c>
      <c r="N329" s="288"/>
      <c r="P329" s="282"/>
      <c r="R329" s="9"/>
      <c r="W329" s="164">
        <f t="shared" si="55"/>
        <v>0</v>
      </c>
      <c r="X329" s="501"/>
      <c r="AB329" s="9"/>
    </row>
    <row r="330" spans="1:28" x14ac:dyDescent="0.2">
      <c r="A330" s="12">
        <f t="shared" si="56"/>
        <v>3212</v>
      </c>
      <c r="C330" s="39"/>
      <c r="D330" s="171"/>
      <c r="E330" s="18"/>
      <c r="F330" s="18"/>
      <c r="G330" s="2"/>
      <c r="H330" s="9"/>
      <c r="I330" s="17"/>
      <c r="J330" s="96"/>
      <c r="K330" s="95"/>
      <c r="L330" s="95">
        <f t="shared" si="53"/>
        <v>0</v>
      </c>
      <c r="M330" s="92">
        <f t="shared" si="54"/>
        <v>0</v>
      </c>
      <c r="N330" s="288"/>
      <c r="P330" s="282"/>
      <c r="R330" s="9"/>
      <c r="W330" s="164">
        <f t="shared" si="55"/>
        <v>0</v>
      </c>
      <c r="X330" s="501"/>
      <c r="AB330" s="9"/>
    </row>
    <row r="331" spans="1:28" x14ac:dyDescent="0.2">
      <c r="A331" s="12">
        <f t="shared" si="56"/>
        <v>3213</v>
      </c>
      <c r="C331" s="39"/>
      <c r="D331" s="171"/>
      <c r="E331" s="18"/>
      <c r="F331" s="18"/>
      <c r="G331" s="2"/>
      <c r="H331" s="9"/>
      <c r="I331" s="17"/>
      <c r="J331" s="300"/>
      <c r="K331" s="299"/>
      <c r="L331" s="95">
        <f t="shared" si="53"/>
        <v>0</v>
      </c>
      <c r="M331" s="92">
        <f t="shared" si="54"/>
        <v>0</v>
      </c>
      <c r="N331" s="288"/>
      <c r="P331" s="282"/>
      <c r="R331" s="9"/>
      <c r="W331" s="164">
        <f t="shared" si="55"/>
        <v>0</v>
      </c>
      <c r="X331" s="501"/>
      <c r="AB331" s="9"/>
    </row>
    <row r="332" spans="1:28" x14ac:dyDescent="0.2">
      <c r="A332" s="12">
        <f t="shared" si="56"/>
        <v>3214</v>
      </c>
      <c r="C332" s="39"/>
      <c r="D332" s="171"/>
      <c r="E332" s="18"/>
      <c r="F332" s="18"/>
      <c r="G332" s="2"/>
      <c r="H332" s="9"/>
      <c r="I332" s="17"/>
      <c r="J332" s="284"/>
      <c r="K332" s="93"/>
      <c r="L332" s="95">
        <f t="shared" si="53"/>
        <v>0</v>
      </c>
      <c r="M332" s="92">
        <f t="shared" si="54"/>
        <v>0</v>
      </c>
      <c r="N332" s="288"/>
      <c r="P332" s="282"/>
      <c r="R332" s="9"/>
      <c r="W332" s="164">
        <f t="shared" si="55"/>
        <v>0</v>
      </c>
      <c r="X332" s="501"/>
      <c r="AB332" s="9"/>
    </row>
    <row r="333" spans="1:28" x14ac:dyDescent="0.2">
      <c r="A333" s="12">
        <f t="shared" si="56"/>
        <v>3215</v>
      </c>
      <c r="C333" s="39"/>
      <c r="D333" s="171"/>
      <c r="E333" s="18"/>
      <c r="F333" s="18"/>
      <c r="G333" s="2"/>
      <c r="H333" s="9"/>
      <c r="I333" s="17"/>
      <c r="J333" s="96"/>
      <c r="K333" s="95"/>
      <c r="L333" s="95">
        <f t="shared" si="53"/>
        <v>0</v>
      </c>
      <c r="M333" s="92">
        <f t="shared" si="54"/>
        <v>0</v>
      </c>
      <c r="N333" s="288"/>
      <c r="P333" s="282"/>
      <c r="R333" s="9"/>
      <c r="W333" s="164">
        <f t="shared" si="55"/>
        <v>0</v>
      </c>
      <c r="X333" s="501"/>
      <c r="AB333" s="9"/>
    </row>
    <row r="334" spans="1:28" x14ac:dyDescent="0.2">
      <c r="C334" s="18"/>
      <c r="D334" s="23"/>
      <c r="E334" s="18"/>
      <c r="G334" s="18"/>
      <c r="H334" s="5"/>
      <c r="I334" s="6"/>
      <c r="J334" s="86"/>
      <c r="K334" s="168"/>
      <c r="L334" s="168"/>
      <c r="M334" s="108"/>
      <c r="N334" s="108"/>
      <c r="P334" s="282"/>
      <c r="R334" s="72"/>
      <c r="X334" s="498"/>
    </row>
    <row r="335" spans="1:28" x14ac:dyDescent="0.2">
      <c r="B335" s="106" t="s">
        <v>359</v>
      </c>
      <c r="C335" s="298"/>
      <c r="D335" s="82"/>
      <c r="E335" s="80"/>
      <c r="F335" s="80"/>
      <c r="G335" s="297"/>
      <c r="H335" s="105"/>
      <c r="I335" s="105" t="s">
        <v>79</v>
      </c>
      <c r="J335" s="243"/>
      <c r="K335" s="149">
        <f>SUM(K336:K344)</f>
        <v>0</v>
      </c>
      <c r="L335" s="149">
        <f>SUM(L336:L344)</f>
        <v>0</v>
      </c>
      <c r="M335" s="296">
        <f>SUM(M336:M344)</f>
        <v>0</v>
      </c>
      <c r="N335" s="296">
        <f>SUM(N336:N344)</f>
        <v>0</v>
      </c>
      <c r="P335" s="282"/>
      <c r="R335" s="9"/>
      <c r="V335" s="17"/>
      <c r="X335" s="498"/>
    </row>
    <row r="336" spans="1:28" ht="17" customHeight="1" x14ac:dyDescent="0.2">
      <c r="C336" s="18"/>
      <c r="D336" s="23"/>
      <c r="E336" s="39"/>
      <c r="F336" s="642" t="s">
        <v>358</v>
      </c>
      <c r="G336" s="643"/>
      <c r="H336" s="295"/>
      <c r="I336" s="294" t="s">
        <v>357</v>
      </c>
      <c r="J336" s="293" t="s">
        <v>356</v>
      </c>
      <c r="K336" s="93"/>
      <c r="L336" s="93"/>
      <c r="M336" s="288" t="s">
        <v>355</v>
      </c>
      <c r="N336" s="288"/>
      <c r="P336" s="292" t="s">
        <v>354</v>
      </c>
      <c r="Q336" s="291" t="s">
        <v>353</v>
      </c>
      <c r="R336" s="359"/>
      <c r="S336" s="543" t="s">
        <v>553</v>
      </c>
      <c r="T336" s="544" t="s">
        <v>554</v>
      </c>
      <c r="U336" s="545" t="s">
        <v>555</v>
      </c>
      <c r="V336" s="546" t="s">
        <v>556</v>
      </c>
      <c r="W336" s="547" t="s">
        <v>557</v>
      </c>
      <c r="X336" s="498"/>
    </row>
    <row r="337" spans="1:24" x14ac:dyDescent="0.2">
      <c r="A337" s="12">
        <v>3300</v>
      </c>
      <c r="B337" s="9" t="s">
        <v>272</v>
      </c>
      <c r="C337" s="18"/>
      <c r="D337" s="23"/>
      <c r="E337" s="18"/>
      <c r="F337" s="13"/>
      <c r="G337" s="2">
        <v>0</v>
      </c>
      <c r="H337" s="4"/>
      <c r="I337" s="17">
        <v>0</v>
      </c>
      <c r="J337" s="287"/>
      <c r="K337" s="95"/>
      <c r="L337" s="95">
        <f t="shared" ref="L337:L343" si="57">G337*I337</f>
        <v>0</v>
      </c>
      <c r="M337" s="92">
        <f t="shared" ref="M337:M343" si="58">K337+L337</f>
        <v>0</v>
      </c>
      <c r="N337" s="288"/>
      <c r="P337" s="282">
        <v>0</v>
      </c>
      <c r="Q337" s="1">
        <v>0</v>
      </c>
      <c r="R337" s="9"/>
      <c r="S337" s="1">
        <v>0</v>
      </c>
      <c r="T337" s="1">
        <v>0</v>
      </c>
      <c r="U337" s="1">
        <v>0</v>
      </c>
      <c r="V337" s="7">
        <v>0</v>
      </c>
      <c r="W337" s="164">
        <f t="shared" ref="W337:W343" si="59">U337*V337</f>
        <v>0</v>
      </c>
      <c r="X337" s="498"/>
    </row>
    <row r="338" spans="1:24" x14ac:dyDescent="0.2">
      <c r="A338" s="12">
        <f t="shared" ref="A338:A343" si="60">A337+1</f>
        <v>3301</v>
      </c>
      <c r="B338" s="9" t="s">
        <v>287</v>
      </c>
      <c r="C338" s="18"/>
      <c r="D338" s="23"/>
      <c r="E338" s="18"/>
      <c r="F338" s="13"/>
      <c r="G338" s="2"/>
      <c r="H338" s="4"/>
      <c r="I338" s="17"/>
      <c r="J338" s="287"/>
      <c r="K338" s="95"/>
      <c r="L338" s="95">
        <f t="shared" si="57"/>
        <v>0</v>
      </c>
      <c r="M338" s="92">
        <f t="shared" si="58"/>
        <v>0</v>
      </c>
      <c r="N338" s="288"/>
      <c r="P338" s="282"/>
      <c r="Q338" s="290">
        <f>G338</f>
        <v>0</v>
      </c>
      <c r="R338" s="9"/>
      <c r="W338" s="164">
        <f t="shared" si="59"/>
        <v>0</v>
      </c>
      <c r="X338" s="498"/>
    </row>
    <row r="339" spans="1:24" x14ac:dyDescent="0.2">
      <c r="A339" s="12">
        <f t="shared" si="60"/>
        <v>3302</v>
      </c>
      <c r="B339" s="9" t="s">
        <v>352</v>
      </c>
      <c r="C339" s="18"/>
      <c r="D339" s="23"/>
      <c r="E339" s="18"/>
      <c r="F339" s="22"/>
      <c r="G339" s="2"/>
      <c r="H339" s="4"/>
      <c r="I339" s="17"/>
      <c r="J339" s="287"/>
      <c r="K339" s="95"/>
      <c r="L339" s="95">
        <f t="shared" si="57"/>
        <v>0</v>
      </c>
      <c r="M339" s="92">
        <f t="shared" si="58"/>
        <v>0</v>
      </c>
      <c r="N339" s="288"/>
      <c r="P339" s="282"/>
      <c r="Q339" s="289"/>
      <c r="R339" s="9"/>
      <c r="W339" s="164">
        <f t="shared" si="59"/>
        <v>0</v>
      </c>
      <c r="X339" s="498"/>
    </row>
    <row r="340" spans="1:24" x14ac:dyDescent="0.2">
      <c r="A340" s="12">
        <f t="shared" si="60"/>
        <v>3303</v>
      </c>
      <c r="B340" s="9" t="s">
        <v>351</v>
      </c>
      <c r="C340" s="18"/>
      <c r="D340" s="23"/>
      <c r="E340" s="18"/>
      <c r="F340" s="22"/>
      <c r="G340" s="2"/>
      <c r="H340" s="4"/>
      <c r="I340" s="17"/>
      <c r="J340" s="287"/>
      <c r="K340" s="95"/>
      <c r="L340" s="95">
        <f t="shared" si="57"/>
        <v>0</v>
      </c>
      <c r="M340" s="92">
        <f t="shared" si="58"/>
        <v>0</v>
      </c>
      <c r="N340" s="288"/>
      <c r="P340" s="282"/>
      <c r="Q340" s="289"/>
      <c r="R340" s="9"/>
      <c r="W340" s="164">
        <f t="shared" si="59"/>
        <v>0</v>
      </c>
      <c r="X340" s="498"/>
    </row>
    <row r="341" spans="1:24" x14ac:dyDescent="0.2">
      <c r="A341" s="12">
        <f t="shared" si="60"/>
        <v>3304</v>
      </c>
      <c r="B341" s="9" t="s">
        <v>350</v>
      </c>
      <c r="C341" s="18"/>
      <c r="D341" s="23"/>
      <c r="E341" s="18"/>
      <c r="F341" s="22"/>
      <c r="G341" s="2"/>
      <c r="H341" s="4"/>
      <c r="I341" s="17"/>
      <c r="J341" s="287"/>
      <c r="K341" s="95"/>
      <c r="L341" s="95">
        <f t="shared" si="57"/>
        <v>0</v>
      </c>
      <c r="M341" s="92">
        <f t="shared" si="58"/>
        <v>0</v>
      </c>
      <c r="N341" s="288"/>
      <c r="P341" s="282"/>
      <c r="R341" s="9"/>
      <c r="W341" s="164">
        <f t="shared" si="59"/>
        <v>0</v>
      </c>
      <c r="X341" s="498"/>
    </row>
    <row r="342" spans="1:24" x14ac:dyDescent="0.2">
      <c r="A342" s="12">
        <f t="shared" si="60"/>
        <v>3305</v>
      </c>
      <c r="B342" s="9" t="s">
        <v>349</v>
      </c>
      <c r="C342" s="18"/>
      <c r="D342" s="23"/>
      <c r="E342" s="18"/>
      <c r="F342" s="22"/>
      <c r="G342" s="2"/>
      <c r="H342" s="4"/>
      <c r="I342" s="17"/>
      <c r="J342" s="287"/>
      <c r="K342" s="95"/>
      <c r="L342" s="95">
        <f t="shared" si="57"/>
        <v>0</v>
      </c>
      <c r="M342" s="92">
        <f t="shared" si="58"/>
        <v>0</v>
      </c>
      <c r="N342" s="288"/>
      <c r="P342" s="282"/>
      <c r="R342" s="9"/>
      <c r="W342" s="164">
        <f t="shared" si="59"/>
        <v>0</v>
      </c>
      <c r="X342" s="498"/>
    </row>
    <row r="343" spans="1:24" x14ac:dyDescent="0.2">
      <c r="A343" s="12">
        <f t="shared" si="60"/>
        <v>3306</v>
      </c>
      <c r="C343" s="18"/>
      <c r="D343" s="23"/>
      <c r="E343" s="18"/>
      <c r="F343" s="22"/>
      <c r="G343" s="2"/>
      <c r="H343" s="4"/>
      <c r="I343" s="17"/>
      <c r="J343" s="287"/>
      <c r="K343" s="95"/>
      <c r="L343" s="95">
        <f t="shared" si="57"/>
        <v>0</v>
      </c>
      <c r="M343" s="92">
        <f t="shared" si="58"/>
        <v>0</v>
      </c>
      <c r="N343" s="288"/>
      <c r="P343" s="282"/>
      <c r="R343" s="9"/>
      <c r="W343" s="164">
        <f t="shared" si="59"/>
        <v>0</v>
      </c>
      <c r="X343" s="498"/>
    </row>
    <row r="344" spans="1:24" x14ac:dyDescent="0.2">
      <c r="C344" s="18"/>
      <c r="D344" s="23"/>
      <c r="E344" s="18"/>
      <c r="F344" s="22"/>
      <c r="G344" s="2"/>
      <c r="H344" s="4"/>
      <c r="I344" s="17"/>
      <c r="J344" s="287"/>
      <c r="K344" s="95"/>
      <c r="L344" s="95"/>
      <c r="M344" s="92"/>
      <c r="N344" s="92"/>
      <c r="P344" s="282"/>
      <c r="R344" s="9"/>
      <c r="X344" s="498"/>
    </row>
    <row r="345" spans="1:24" x14ac:dyDescent="0.2">
      <c r="A345" s="107"/>
      <c r="B345" s="106" t="s">
        <v>348</v>
      </c>
      <c r="C345" s="49"/>
      <c r="D345" s="82"/>
      <c r="E345" s="49"/>
      <c r="F345" s="286"/>
      <c r="G345" s="49"/>
      <c r="H345" s="105"/>
      <c r="I345" s="105" t="s">
        <v>79</v>
      </c>
      <c r="J345" s="104"/>
      <c r="K345" s="103">
        <f>SUM(K346:K348)</f>
        <v>0</v>
      </c>
      <c r="L345" s="103">
        <f>SUM(L346:L348)</f>
        <v>0</v>
      </c>
      <c r="M345" s="158">
        <f>SUM(M346:M348)</f>
        <v>0</v>
      </c>
      <c r="N345" s="158">
        <f>SUM(N346:N348)</f>
        <v>0</v>
      </c>
      <c r="O345" s="110"/>
      <c r="P345" s="282"/>
      <c r="Q345" s="101"/>
      <c r="R345" s="72"/>
      <c r="S345" s="101"/>
      <c r="T345" s="101"/>
      <c r="U345" s="101"/>
      <c r="V345" s="187"/>
      <c r="W345" s="415"/>
      <c r="X345" s="498"/>
    </row>
    <row r="346" spans="1:24" x14ac:dyDescent="0.2">
      <c r="A346" s="107"/>
      <c r="B346" s="72"/>
      <c r="C346" s="121"/>
      <c r="D346" s="75"/>
      <c r="E346" s="121"/>
      <c r="F346" s="285"/>
      <c r="G346" s="121"/>
      <c r="H346" s="19"/>
      <c r="I346" s="119"/>
      <c r="J346" s="284"/>
      <c r="K346" s="93"/>
      <c r="L346" s="93"/>
      <c r="M346" s="256"/>
      <c r="N346" s="256"/>
      <c r="P346" s="282"/>
      <c r="Q346" s="101"/>
      <c r="R346" s="72"/>
      <c r="S346" s="101"/>
      <c r="T346" s="101"/>
      <c r="U346" s="101"/>
      <c r="V346" s="187"/>
      <c r="W346" s="415"/>
      <c r="X346" s="498"/>
    </row>
    <row r="347" spans="1:24" x14ac:dyDescent="0.2">
      <c r="A347" s="12">
        <v>3400</v>
      </c>
      <c r="B347" s="9" t="s">
        <v>50</v>
      </c>
      <c r="C347" s="18"/>
      <c r="D347" s="23"/>
      <c r="E347" s="18"/>
      <c r="F347" s="22"/>
      <c r="G347" s="18"/>
      <c r="H347" s="5"/>
      <c r="I347" s="16"/>
      <c r="J347" s="115"/>
      <c r="K347" s="114">
        <v>0</v>
      </c>
      <c r="L347" s="114"/>
      <c r="M347" s="92">
        <f>K347+L347</f>
        <v>0</v>
      </c>
      <c r="N347" s="92"/>
      <c r="P347" s="282"/>
      <c r="R347" s="9"/>
      <c r="X347" s="498"/>
    </row>
    <row r="348" spans="1:24" x14ac:dyDescent="0.2">
      <c r="C348" s="18"/>
      <c r="D348" s="23"/>
      <c r="E348" s="18"/>
      <c r="G348" s="18"/>
      <c r="H348" s="5"/>
      <c r="I348" s="6"/>
      <c r="J348" s="283"/>
      <c r="K348" s="95"/>
      <c r="L348" s="95"/>
      <c r="M348" s="92"/>
      <c r="N348" s="92"/>
      <c r="P348" s="282"/>
      <c r="R348" s="72"/>
      <c r="X348" s="498"/>
    </row>
    <row r="349" spans="1:24" ht="17" thickBot="1" x14ac:dyDescent="0.25">
      <c r="A349" s="107"/>
      <c r="B349" s="72"/>
      <c r="C349" s="121"/>
      <c r="D349" s="75"/>
      <c r="E349" s="267"/>
      <c r="F349" s="90"/>
      <c r="G349" s="90"/>
      <c r="H349" s="274"/>
      <c r="I349" s="274" t="s">
        <v>347</v>
      </c>
      <c r="J349" s="214"/>
      <c r="K349" s="87">
        <f>K302+K316+K335+K345</f>
        <v>0</v>
      </c>
      <c r="L349" s="87">
        <f>L302+L316+L335+L345</f>
        <v>0</v>
      </c>
      <c r="M349" s="87">
        <f>M302+M316+M335+M345</f>
        <v>0</v>
      </c>
      <c r="N349" s="87">
        <f>N302+N316+N335+N345</f>
        <v>0</v>
      </c>
      <c r="P349" s="282"/>
      <c r="Q349" s="101"/>
      <c r="R349" s="9"/>
      <c r="S349" s="101"/>
      <c r="T349" s="101"/>
      <c r="U349" s="101"/>
      <c r="V349" s="187"/>
      <c r="W349" s="415"/>
      <c r="X349" s="498"/>
    </row>
    <row r="350" spans="1:24" ht="17" thickBot="1" x14ac:dyDescent="0.25">
      <c r="A350" s="212"/>
      <c r="B350" s="211"/>
      <c r="C350" s="209"/>
      <c r="D350" s="210"/>
      <c r="E350" s="209"/>
      <c r="F350" s="147"/>
      <c r="G350" s="147"/>
      <c r="H350" s="208"/>
      <c r="I350" s="207"/>
      <c r="J350" s="206"/>
      <c r="K350" s="205"/>
      <c r="L350" s="205"/>
      <c r="M350" s="205"/>
      <c r="N350" s="205"/>
      <c r="Q350" s="101"/>
      <c r="R350" s="101"/>
      <c r="S350" s="101"/>
      <c r="T350" s="101"/>
      <c r="U350" s="101"/>
      <c r="V350" s="187"/>
      <c r="W350" s="187"/>
      <c r="X350" s="498"/>
    </row>
    <row r="351" spans="1:24" x14ac:dyDescent="0.2">
      <c r="C351" s="18"/>
      <c r="D351" s="23"/>
      <c r="E351" s="18"/>
      <c r="F351" s="24"/>
      <c r="G351" s="26"/>
      <c r="H351" s="5"/>
      <c r="I351" s="86"/>
      <c r="J351" s="94"/>
      <c r="K351" s="138"/>
      <c r="L351" s="138"/>
      <c r="M351" s="204"/>
      <c r="N351" s="204"/>
      <c r="X351" s="498"/>
    </row>
    <row r="352" spans="1:24" ht="40" x14ac:dyDescent="0.2">
      <c r="A352" s="107" t="s">
        <v>346</v>
      </c>
      <c r="B352" s="72" t="s">
        <v>345</v>
      </c>
      <c r="C352" s="121"/>
      <c r="D352" s="75"/>
      <c r="E352" s="121"/>
      <c r="F352" s="136"/>
      <c r="G352" s="120"/>
      <c r="H352" s="85"/>
      <c r="I352" s="86"/>
      <c r="J352" s="135"/>
      <c r="K352" s="134" t="s">
        <v>38</v>
      </c>
      <c r="L352" s="133" t="s">
        <v>37</v>
      </c>
      <c r="M352" s="132" t="s">
        <v>36</v>
      </c>
      <c r="N352" s="131" t="s">
        <v>520</v>
      </c>
      <c r="Q352" s="101"/>
      <c r="R352" s="101"/>
      <c r="S352" s="101"/>
      <c r="T352" s="101"/>
      <c r="U352" s="101"/>
      <c r="V352" s="187"/>
      <c r="W352" s="415"/>
      <c r="X352" s="498"/>
    </row>
    <row r="353" spans="1:29" x14ac:dyDescent="0.2">
      <c r="A353" s="107"/>
      <c r="B353" s="106" t="s">
        <v>344</v>
      </c>
      <c r="C353" s="49"/>
      <c r="D353" s="82"/>
      <c r="E353" s="49"/>
      <c r="F353" s="130"/>
      <c r="G353" s="81"/>
      <c r="H353" s="105"/>
      <c r="I353" s="105" t="s">
        <v>79</v>
      </c>
      <c r="J353" s="243"/>
      <c r="K353" s="149">
        <f>SUM(K354:K362)</f>
        <v>0</v>
      </c>
      <c r="L353" s="149">
        <f>SUM(L354:L362)</f>
        <v>0</v>
      </c>
      <c r="M353" s="255">
        <f>SUM(M354:M362)</f>
        <v>0</v>
      </c>
      <c r="N353" s="255">
        <f>SUM(N354:N362)</f>
        <v>0</v>
      </c>
      <c r="O353" s="110"/>
      <c r="Q353" s="101"/>
      <c r="R353" s="101"/>
      <c r="S353" s="101"/>
      <c r="T353" s="101"/>
      <c r="U353" s="101"/>
      <c r="V353" s="187"/>
      <c r="W353" s="415"/>
      <c r="X353" s="498"/>
    </row>
    <row r="354" spans="1:29" x14ac:dyDescent="0.2">
      <c r="C354" s="18"/>
      <c r="D354" s="23"/>
      <c r="E354" s="18"/>
      <c r="F354" s="97" t="s">
        <v>343</v>
      </c>
      <c r="G354" s="26"/>
      <c r="H354" s="5"/>
      <c r="I354" s="276" t="s">
        <v>342</v>
      </c>
      <c r="J354" s="94"/>
      <c r="K354" s="93"/>
      <c r="L354" s="93"/>
      <c r="M354" s="92"/>
      <c r="N354" s="92"/>
      <c r="X354" s="498"/>
    </row>
    <row r="355" spans="1:29" x14ac:dyDescent="0.2">
      <c r="A355" s="12">
        <v>4100</v>
      </c>
      <c r="B355" s="9" t="s">
        <v>341</v>
      </c>
      <c r="C355" s="281">
        <v>6.4</v>
      </c>
      <c r="D355" s="23" t="s">
        <v>4</v>
      </c>
      <c r="E355" s="18" t="s">
        <v>76</v>
      </c>
      <c r="F355" s="276">
        <f>L295+L349-L338-L347</f>
        <v>0</v>
      </c>
      <c r="G355" s="171" t="s">
        <v>333</v>
      </c>
      <c r="H355" s="5"/>
      <c r="I355" s="276" t="e">
        <f>#REF!+#REF!-#REF!-#REF!</f>
        <v>#REF!</v>
      </c>
      <c r="J355" s="96"/>
      <c r="K355" s="95"/>
      <c r="L355" s="95">
        <f>ROUND((F355*C355%)*2,1)/2</f>
        <v>0</v>
      </c>
      <c r="M355" s="92">
        <f t="shared" ref="M355:M360" si="61">K355+L355</f>
        <v>0</v>
      </c>
      <c r="N355" s="92"/>
      <c r="X355" s="498"/>
    </row>
    <row r="356" spans="1:29" x14ac:dyDescent="0.2">
      <c r="A356" s="12">
        <f t="shared" ref="A356:A361" si="62">A355+1</f>
        <v>4101</v>
      </c>
      <c r="B356" s="9" t="s">
        <v>340</v>
      </c>
      <c r="C356" s="281">
        <v>2</v>
      </c>
      <c r="D356" s="23" t="s">
        <v>4</v>
      </c>
      <c r="E356" s="18" t="s">
        <v>76</v>
      </c>
      <c r="F356" s="276">
        <f>L355*2</f>
        <v>0</v>
      </c>
      <c r="G356" s="9" t="s">
        <v>339</v>
      </c>
      <c r="H356" s="5"/>
      <c r="I356" s="276" t="e">
        <f>#REF!*2</f>
        <v>#REF!</v>
      </c>
      <c r="J356" s="96"/>
      <c r="K356" s="95"/>
      <c r="L356" s="95">
        <f>ROUND((F356*C356%)*2,1)/2</f>
        <v>0</v>
      </c>
      <c r="M356" s="92">
        <f t="shared" si="61"/>
        <v>0</v>
      </c>
      <c r="N356" s="92"/>
      <c r="X356" s="640" t="s">
        <v>579</v>
      </c>
      <c r="Y356" s="638"/>
      <c r="Z356" s="638"/>
      <c r="AA356" s="638"/>
      <c r="AB356" s="638"/>
      <c r="AC356" s="638"/>
    </row>
    <row r="357" spans="1:29" x14ac:dyDescent="0.2">
      <c r="A357" s="12">
        <f t="shared" si="62"/>
        <v>4102</v>
      </c>
      <c r="B357" s="9" t="s">
        <v>338</v>
      </c>
      <c r="C357" s="281">
        <v>1.5</v>
      </c>
      <c r="D357" s="23" t="s">
        <v>4</v>
      </c>
      <c r="E357" s="18" t="s">
        <v>76</v>
      </c>
      <c r="F357" s="276">
        <f>F355</f>
        <v>0</v>
      </c>
      <c r="G357" s="171" t="s">
        <v>333</v>
      </c>
      <c r="H357" s="5"/>
      <c r="I357" s="276" t="e">
        <f>I355</f>
        <v>#REF!</v>
      </c>
      <c r="J357" s="96"/>
      <c r="K357" s="95"/>
      <c r="L357" s="254">
        <f>ROUND(($F$357*$C$357%)*2,1)/2</f>
        <v>0</v>
      </c>
      <c r="M357" s="92">
        <f t="shared" si="61"/>
        <v>0</v>
      </c>
      <c r="N357" s="92"/>
      <c r="O357" s="1"/>
      <c r="P357" s="1"/>
      <c r="Q357" s="9"/>
      <c r="R357" s="9"/>
      <c r="S357" s="9"/>
      <c r="V357" s="86"/>
      <c r="W357" s="307"/>
      <c r="X357" s="639"/>
      <c r="Y357" s="638"/>
      <c r="Z357" s="638"/>
      <c r="AA357" s="638"/>
      <c r="AB357" s="638"/>
      <c r="AC357" s="638"/>
    </row>
    <row r="358" spans="1:29" x14ac:dyDescent="0.2">
      <c r="A358" s="12">
        <f t="shared" si="62"/>
        <v>4103</v>
      </c>
      <c r="B358" s="9" t="s">
        <v>337</v>
      </c>
      <c r="C358" s="281">
        <v>6</v>
      </c>
      <c r="D358" s="23" t="s">
        <v>4</v>
      </c>
      <c r="E358" s="18" t="s">
        <v>76</v>
      </c>
      <c r="F358" s="276">
        <f>L295+L302</f>
        <v>0</v>
      </c>
      <c r="G358" s="171" t="s">
        <v>336</v>
      </c>
      <c r="H358" s="5"/>
      <c r="I358" s="276" t="e">
        <f>#REF!+#REF!</f>
        <v>#REF!</v>
      </c>
      <c r="J358" s="96"/>
      <c r="K358" s="95"/>
      <c r="L358" s="95">
        <f>ROUND(($F$358*$C$358%)*2,1)/2</f>
        <v>0</v>
      </c>
      <c r="M358" s="92">
        <f t="shared" si="61"/>
        <v>0</v>
      </c>
      <c r="N358" s="92"/>
      <c r="X358" s="639"/>
      <c r="Y358" s="638"/>
      <c r="Z358" s="638"/>
      <c r="AA358" s="638"/>
      <c r="AB358" s="638"/>
      <c r="AC358" s="638"/>
    </row>
    <row r="359" spans="1:29" x14ac:dyDescent="0.2">
      <c r="A359" s="12">
        <f t="shared" si="62"/>
        <v>4104</v>
      </c>
      <c r="B359" s="9" t="s">
        <v>335</v>
      </c>
      <c r="C359" s="281">
        <v>0.89</v>
      </c>
      <c r="D359" s="23" t="s">
        <v>4</v>
      </c>
      <c r="E359" s="18" t="s">
        <v>76</v>
      </c>
      <c r="F359" s="276">
        <f>L295+L349</f>
        <v>0</v>
      </c>
      <c r="G359" s="171"/>
      <c r="H359" s="5"/>
      <c r="I359" s="276" t="e">
        <f>#REF!+#REF!</f>
        <v>#REF!</v>
      </c>
      <c r="J359" s="96"/>
      <c r="K359" s="95"/>
      <c r="L359" s="95">
        <f>ROUND(($F$359*$C$359%)*2,1)/2</f>
        <v>0</v>
      </c>
      <c r="M359" s="92">
        <f t="shared" si="61"/>
        <v>0</v>
      </c>
      <c r="N359" s="92"/>
      <c r="X359" s="639"/>
      <c r="Y359" s="638"/>
      <c r="Z359" s="638"/>
      <c r="AA359" s="638"/>
      <c r="AB359" s="638"/>
      <c r="AC359" s="638"/>
    </row>
    <row r="360" spans="1:29" x14ac:dyDescent="0.2">
      <c r="A360" s="12">
        <f t="shared" si="62"/>
        <v>4105</v>
      </c>
      <c r="B360" s="9" t="s">
        <v>334</v>
      </c>
      <c r="C360" s="281">
        <v>1.84</v>
      </c>
      <c r="D360" s="23" t="s">
        <v>4</v>
      </c>
      <c r="E360" s="18" t="s">
        <v>76</v>
      </c>
      <c r="F360" s="276">
        <f>F355</f>
        <v>0</v>
      </c>
      <c r="G360" s="171" t="s">
        <v>333</v>
      </c>
      <c r="H360" s="5"/>
      <c r="I360" s="276" t="e">
        <f>I355</f>
        <v>#REF!</v>
      </c>
      <c r="J360" s="96"/>
      <c r="K360" s="95"/>
      <c r="L360" s="280">
        <f>ROUND(($F$360*$C$360%)*2,1)/2</f>
        <v>0</v>
      </c>
      <c r="M360" s="92">
        <f t="shared" si="61"/>
        <v>0</v>
      </c>
      <c r="N360" s="92"/>
      <c r="O360" s="278"/>
      <c r="P360" s="199"/>
      <c r="V360" s="86"/>
      <c r="W360" s="307"/>
      <c r="X360" s="639"/>
      <c r="Y360" s="638"/>
      <c r="Z360" s="638"/>
      <c r="AA360" s="638"/>
      <c r="AB360" s="638"/>
      <c r="AC360" s="638"/>
    </row>
    <row r="361" spans="1:29" x14ac:dyDescent="0.2">
      <c r="A361" s="12">
        <f t="shared" si="62"/>
        <v>4106</v>
      </c>
      <c r="C361" s="279"/>
      <c r="D361" s="23"/>
      <c r="E361" s="18"/>
      <c r="F361" s="276"/>
      <c r="G361" s="171"/>
      <c r="H361" s="5"/>
      <c r="I361" s="9"/>
      <c r="J361" s="96"/>
      <c r="K361" s="95"/>
      <c r="L361" s="95"/>
      <c r="M361" s="92"/>
      <c r="N361" s="92"/>
      <c r="O361" s="278"/>
      <c r="P361" s="199"/>
      <c r="V361" s="86"/>
      <c r="W361" s="307"/>
      <c r="X361" s="641" t="s">
        <v>580</v>
      </c>
      <c r="Y361" s="638"/>
      <c r="Z361" s="638"/>
      <c r="AA361" s="638"/>
      <c r="AB361" s="638"/>
      <c r="AC361" s="638"/>
    </row>
    <row r="362" spans="1:29" x14ac:dyDescent="0.2">
      <c r="C362" s="9"/>
      <c r="D362" s="9"/>
      <c r="E362" s="9"/>
      <c r="G362" s="9"/>
      <c r="H362" s="9"/>
      <c r="I362" s="9"/>
      <c r="J362" s="162"/>
      <c r="K362" s="95"/>
      <c r="L362" s="95"/>
      <c r="M362" s="92"/>
      <c r="N362" s="92"/>
      <c r="O362" s="9"/>
      <c r="P362" s="1"/>
      <c r="Q362" s="9"/>
      <c r="R362" s="9"/>
      <c r="S362" s="9"/>
      <c r="T362" s="9"/>
      <c r="U362" s="9"/>
      <c r="V362" s="9"/>
      <c r="W362" s="97"/>
      <c r="X362" s="639"/>
      <c r="Y362" s="638"/>
      <c r="Z362" s="638"/>
      <c r="AA362" s="638"/>
      <c r="AB362" s="638"/>
      <c r="AC362" s="638"/>
    </row>
    <row r="363" spans="1:29" x14ac:dyDescent="0.2">
      <c r="B363" s="106" t="s">
        <v>332</v>
      </c>
      <c r="C363" s="83"/>
      <c r="D363" s="153"/>
      <c r="E363" s="83"/>
      <c r="F363" s="152"/>
      <c r="G363" s="80"/>
      <c r="H363" s="105"/>
      <c r="I363" s="105" t="s">
        <v>79</v>
      </c>
      <c r="J363" s="243"/>
      <c r="K363" s="149">
        <f>SUM(K364:K368)</f>
        <v>0</v>
      </c>
      <c r="L363" s="149">
        <f>SUM(L364:L368)</f>
        <v>0</v>
      </c>
      <c r="M363" s="255">
        <f>SUM(M364:M368)</f>
        <v>0</v>
      </c>
      <c r="N363" s="255">
        <f>SUM(N364:N368)</f>
        <v>0</v>
      </c>
      <c r="O363" s="110"/>
      <c r="Q363" s="101"/>
      <c r="R363" s="101"/>
      <c r="S363" s="101"/>
      <c r="T363" s="101"/>
      <c r="U363" s="101"/>
      <c r="X363" s="581"/>
      <c r="Y363" s="9"/>
      <c r="AA363" s="9"/>
      <c r="AB363" s="9"/>
    </row>
    <row r="364" spans="1:29" x14ac:dyDescent="0.2">
      <c r="A364" s="12">
        <v>4200</v>
      </c>
      <c r="B364" s="9" t="s">
        <v>331</v>
      </c>
      <c r="C364" s="277">
        <v>0</v>
      </c>
      <c r="D364" s="23" t="s">
        <v>4</v>
      </c>
      <c r="E364" s="18" t="s">
        <v>76</v>
      </c>
      <c r="F364" s="276">
        <f>K63</f>
        <v>0</v>
      </c>
      <c r="G364" s="9"/>
      <c r="H364" s="120"/>
      <c r="I364" s="240"/>
      <c r="J364" s="96"/>
      <c r="K364" s="95">
        <f>ROUND((C364*F364%)*2,1)/2</f>
        <v>0</v>
      </c>
      <c r="L364" s="95"/>
      <c r="M364" s="275">
        <f>K364+L364</f>
        <v>0</v>
      </c>
      <c r="N364" s="275"/>
      <c r="Q364" s="101"/>
      <c r="R364" s="101"/>
      <c r="S364" s="101"/>
      <c r="T364" s="101"/>
      <c r="U364" s="101"/>
      <c r="X364" s="646" t="s">
        <v>581</v>
      </c>
      <c r="Y364" s="638"/>
      <c r="Z364" s="638"/>
      <c r="AA364" s="638"/>
      <c r="AB364" s="638"/>
      <c r="AC364" s="638"/>
    </row>
    <row r="365" spans="1:29" x14ac:dyDescent="0.2">
      <c r="A365" s="12">
        <f>A364+1</f>
        <v>4201</v>
      </c>
      <c r="B365" s="9" t="s">
        <v>330</v>
      </c>
      <c r="C365" s="277">
        <v>0</v>
      </c>
      <c r="D365" s="23" t="s">
        <v>4</v>
      </c>
      <c r="E365" s="18" t="s">
        <v>76</v>
      </c>
      <c r="F365" s="276">
        <f>K302+K316+K335</f>
        <v>0</v>
      </c>
      <c r="G365" s="9"/>
      <c r="H365" s="120"/>
      <c r="I365" s="240"/>
      <c r="J365" s="96"/>
      <c r="K365" s="95">
        <f>ROUND((C365*F365%)*2,1)/2</f>
        <v>0</v>
      </c>
      <c r="L365" s="95"/>
      <c r="M365" s="275">
        <f>K365+L365</f>
        <v>0</v>
      </c>
      <c r="N365" s="275"/>
      <c r="Q365" s="101"/>
      <c r="R365" s="101"/>
      <c r="S365" s="101"/>
      <c r="T365" s="101"/>
      <c r="U365" s="101"/>
      <c r="X365" s="639"/>
      <c r="Y365" s="638"/>
      <c r="Z365" s="638"/>
      <c r="AA365" s="638"/>
      <c r="AB365" s="638"/>
      <c r="AC365" s="638"/>
    </row>
    <row r="366" spans="1:29" x14ac:dyDescent="0.2">
      <c r="A366" s="12">
        <f>A365+1</f>
        <v>4202</v>
      </c>
      <c r="B366" s="9" t="s">
        <v>329</v>
      </c>
      <c r="C366" s="277">
        <v>0</v>
      </c>
      <c r="D366" s="23" t="s">
        <v>4</v>
      </c>
      <c r="E366" s="18" t="s">
        <v>76</v>
      </c>
      <c r="F366" s="276">
        <f>K295</f>
        <v>0</v>
      </c>
      <c r="G366" s="9"/>
      <c r="H366" s="120"/>
      <c r="I366" s="240"/>
      <c r="J366" s="96"/>
      <c r="K366" s="95">
        <f>ROUND((C366*F366%)*2,1)/2</f>
        <v>0</v>
      </c>
      <c r="L366" s="95"/>
      <c r="M366" s="275">
        <f>K366+L366</f>
        <v>0</v>
      </c>
      <c r="N366" s="275"/>
      <c r="Q366" s="101"/>
      <c r="R366" s="101"/>
      <c r="S366" s="101"/>
      <c r="T366" s="101"/>
      <c r="U366" s="101"/>
      <c r="X366" s="498"/>
    </row>
    <row r="367" spans="1:29" x14ac:dyDescent="0.2">
      <c r="A367" s="12">
        <f>A366+1</f>
        <v>4203</v>
      </c>
      <c r="C367" s="18"/>
      <c r="D367" s="23"/>
      <c r="E367" s="18"/>
      <c r="F367" s="24"/>
      <c r="G367" s="9"/>
      <c r="H367" s="120"/>
      <c r="I367" s="240"/>
      <c r="J367" s="96"/>
      <c r="K367" s="95">
        <f>ROUND((C367*F367%)*2,1)/2</f>
        <v>0</v>
      </c>
      <c r="L367" s="95"/>
      <c r="M367" s="275">
        <f>K367+L367</f>
        <v>0</v>
      </c>
      <c r="N367" s="275"/>
      <c r="Q367" s="101"/>
      <c r="R367" s="101"/>
      <c r="S367" s="101"/>
      <c r="T367" s="101"/>
      <c r="U367" s="101"/>
      <c r="X367" s="498"/>
    </row>
    <row r="368" spans="1:29" x14ac:dyDescent="0.2">
      <c r="C368" s="18"/>
      <c r="D368" s="23"/>
      <c r="E368" s="18"/>
      <c r="F368" s="24"/>
      <c r="G368" s="9"/>
      <c r="H368" s="120"/>
      <c r="I368" s="240"/>
      <c r="J368" s="245"/>
      <c r="K368" s="244"/>
      <c r="L368" s="244"/>
      <c r="M368" s="256"/>
      <c r="N368" s="256"/>
      <c r="Q368" s="101"/>
      <c r="R368" s="101"/>
      <c r="S368" s="101"/>
      <c r="T368" s="101"/>
      <c r="U368" s="101"/>
      <c r="X368" s="498"/>
    </row>
    <row r="369" spans="1:24" ht="17" thickBot="1" x14ac:dyDescent="0.25">
      <c r="C369" s="18"/>
      <c r="D369" s="23"/>
      <c r="E369" s="91"/>
      <c r="F369" s="216"/>
      <c r="G369" s="90"/>
      <c r="H369" s="274"/>
      <c r="I369" s="274" t="s">
        <v>328</v>
      </c>
      <c r="J369" s="214"/>
      <c r="K369" s="87">
        <f>K353+K363</f>
        <v>0</v>
      </c>
      <c r="L369" s="87">
        <f>L353+L363</f>
        <v>0</v>
      </c>
      <c r="M369" s="87">
        <f>M353+M363</f>
        <v>0</v>
      </c>
      <c r="N369" s="87">
        <f>N353+N363</f>
        <v>0</v>
      </c>
      <c r="Q369" s="101"/>
      <c r="R369" s="101"/>
      <c r="S369" s="101"/>
      <c r="T369" s="101"/>
      <c r="U369" s="101"/>
      <c r="X369" s="498"/>
    </row>
    <row r="370" spans="1:24" ht="17" thickBot="1" x14ac:dyDescent="0.25">
      <c r="A370" s="212"/>
      <c r="B370" s="211"/>
      <c r="C370" s="209"/>
      <c r="D370" s="210"/>
      <c r="E370" s="209"/>
      <c r="F370" s="147"/>
      <c r="G370" s="147"/>
      <c r="H370" s="208"/>
      <c r="I370" s="207"/>
      <c r="J370" s="206"/>
      <c r="K370" s="205"/>
      <c r="L370" s="205"/>
      <c r="M370" s="205"/>
      <c r="N370" s="205"/>
      <c r="Q370" s="101"/>
      <c r="R370" s="101"/>
      <c r="S370" s="101"/>
      <c r="T370" s="101"/>
      <c r="U370" s="101"/>
      <c r="W370" s="7"/>
      <c r="X370" s="498"/>
    </row>
    <row r="371" spans="1:24" x14ac:dyDescent="0.2">
      <c r="C371" s="18"/>
      <c r="D371" s="23"/>
      <c r="E371" s="18"/>
      <c r="F371" s="24"/>
      <c r="G371" s="26"/>
      <c r="H371" s="5"/>
      <c r="I371" s="86"/>
      <c r="J371" s="94"/>
      <c r="K371" s="138"/>
      <c r="L371" s="138"/>
      <c r="M371" s="204"/>
      <c r="N371" s="204"/>
      <c r="Q371" s="101"/>
      <c r="R371" s="101"/>
      <c r="S371" s="101"/>
      <c r="T371" s="101"/>
      <c r="U371" s="101"/>
      <c r="X371" s="498"/>
    </row>
    <row r="372" spans="1:24" ht="40" x14ac:dyDescent="0.2">
      <c r="A372" s="107" t="s">
        <v>327</v>
      </c>
      <c r="B372" s="72" t="s">
        <v>326</v>
      </c>
      <c r="C372" s="273"/>
      <c r="D372" s="75"/>
      <c r="E372" s="121"/>
      <c r="F372" s="72"/>
      <c r="G372" s="203"/>
      <c r="H372" s="85"/>
      <c r="I372" s="86"/>
      <c r="J372" s="135"/>
      <c r="K372" s="134" t="s">
        <v>38</v>
      </c>
      <c r="L372" s="133" t="s">
        <v>37</v>
      </c>
      <c r="M372" s="132" t="s">
        <v>36</v>
      </c>
      <c r="N372" s="131" t="s">
        <v>520</v>
      </c>
      <c r="Q372" s="101"/>
      <c r="R372" s="101"/>
      <c r="S372" s="101"/>
      <c r="T372" s="101"/>
      <c r="U372" s="101"/>
      <c r="V372" s="187"/>
      <c r="W372" s="415"/>
      <c r="X372" s="498"/>
    </row>
    <row r="373" spans="1:24" x14ac:dyDescent="0.2">
      <c r="A373" s="107"/>
      <c r="B373" s="106" t="s">
        <v>325</v>
      </c>
      <c r="C373" s="49"/>
      <c r="D373" s="82"/>
      <c r="E373" s="49"/>
      <c r="F373" s="48"/>
      <c r="G373" s="47"/>
      <c r="H373" s="270"/>
      <c r="I373" s="270" t="s">
        <v>79</v>
      </c>
      <c r="J373" s="104"/>
      <c r="K373" s="103">
        <f>SUM(K374:K381)</f>
        <v>0</v>
      </c>
      <c r="L373" s="103">
        <f>SUM(L374:L381)</f>
        <v>0</v>
      </c>
      <c r="M373" s="158">
        <f>SUM(M374:M381)</f>
        <v>0</v>
      </c>
      <c r="N373" s="158">
        <f>SUM(N374:N381)</f>
        <v>0</v>
      </c>
      <c r="O373" s="110"/>
      <c r="Q373" s="101"/>
      <c r="R373" s="101"/>
      <c r="S373" s="101"/>
      <c r="T373" s="101"/>
      <c r="U373" s="101"/>
      <c r="V373" s="187"/>
      <c r="W373" s="415"/>
      <c r="X373" s="498"/>
    </row>
    <row r="374" spans="1:24" x14ac:dyDescent="0.2">
      <c r="A374" s="12">
        <v>5100</v>
      </c>
      <c r="B374" s="9" t="s">
        <v>324</v>
      </c>
      <c r="C374" s="39"/>
      <c r="D374" s="75"/>
      <c r="E374" s="121"/>
      <c r="F374" s="161"/>
      <c r="G374" s="170"/>
      <c r="H374" s="14"/>
      <c r="I374" s="86"/>
      <c r="J374" s="96"/>
      <c r="K374" s="95"/>
      <c r="L374" s="95"/>
      <c r="M374" s="92">
        <f t="shared" ref="M374:M380" si="63">K374+L374</f>
        <v>0</v>
      </c>
      <c r="N374" s="92"/>
      <c r="Q374" s="101"/>
      <c r="R374" s="101"/>
      <c r="S374" s="101"/>
      <c r="T374" s="101"/>
      <c r="U374" s="101"/>
      <c r="V374" s="187"/>
      <c r="W374" s="415"/>
      <c r="X374" s="498"/>
    </row>
    <row r="375" spans="1:24" x14ac:dyDescent="0.2">
      <c r="A375" s="12">
        <f t="shared" ref="A375:A380" si="64">A374+1</f>
        <v>5101</v>
      </c>
      <c r="B375" s="9" t="s">
        <v>323</v>
      </c>
      <c r="C375" s="121"/>
      <c r="D375" s="75"/>
      <c r="E375" s="121"/>
      <c r="F375" s="161"/>
      <c r="G375" s="170"/>
      <c r="H375" s="14"/>
      <c r="I375" s="86"/>
      <c r="J375" s="96"/>
      <c r="K375" s="95"/>
      <c r="L375" s="95"/>
      <c r="M375" s="92">
        <f t="shared" si="63"/>
        <v>0</v>
      </c>
      <c r="N375" s="92"/>
      <c r="Q375" s="101"/>
      <c r="R375" s="101"/>
      <c r="S375" s="101"/>
      <c r="T375" s="101"/>
      <c r="U375" s="101"/>
      <c r="V375" s="187"/>
      <c r="W375" s="415"/>
      <c r="X375" s="498"/>
    </row>
    <row r="376" spans="1:24" x14ac:dyDescent="0.2">
      <c r="A376" s="12">
        <f t="shared" si="64"/>
        <v>5102</v>
      </c>
      <c r="B376" s="9" t="s">
        <v>322</v>
      </c>
      <c r="C376" s="121"/>
      <c r="D376" s="75"/>
      <c r="E376" s="121"/>
      <c r="F376" s="161"/>
      <c r="G376" s="170"/>
      <c r="H376" s="14"/>
      <c r="I376" s="86"/>
      <c r="J376" s="96"/>
      <c r="K376" s="95"/>
      <c r="L376" s="95"/>
      <c r="M376" s="92">
        <f t="shared" si="63"/>
        <v>0</v>
      </c>
      <c r="N376" s="92"/>
      <c r="Q376" s="101"/>
      <c r="R376" s="101"/>
      <c r="S376" s="101"/>
      <c r="T376" s="101"/>
      <c r="U376" s="101"/>
      <c r="V376" s="187"/>
      <c r="W376" s="415"/>
      <c r="X376" s="498"/>
    </row>
    <row r="377" spans="1:24" x14ac:dyDescent="0.2">
      <c r="A377" s="12">
        <f t="shared" si="64"/>
        <v>5103</v>
      </c>
      <c r="B377" s="9" t="s">
        <v>321</v>
      </c>
      <c r="C377" s="121"/>
      <c r="D377" s="75"/>
      <c r="E377" s="121"/>
      <c r="F377" s="161"/>
      <c r="G377" s="170"/>
      <c r="H377" s="14"/>
      <c r="I377" s="86"/>
      <c r="J377" s="96"/>
      <c r="K377" s="95"/>
      <c r="L377" s="95"/>
      <c r="M377" s="92">
        <f t="shared" si="63"/>
        <v>0</v>
      </c>
      <c r="N377" s="92"/>
      <c r="Q377" s="101"/>
      <c r="R377" s="101"/>
      <c r="S377" s="101"/>
      <c r="T377" s="101"/>
      <c r="U377" s="101"/>
      <c r="V377" s="187"/>
      <c r="W377" s="415"/>
      <c r="X377" s="498"/>
    </row>
    <row r="378" spans="1:24" x14ac:dyDescent="0.2">
      <c r="A378" s="12">
        <f t="shared" si="64"/>
        <v>5104</v>
      </c>
      <c r="B378" s="9" t="s">
        <v>320</v>
      </c>
      <c r="C378" s="121"/>
      <c r="D378" s="75"/>
      <c r="E378" s="121"/>
      <c r="F378" s="161"/>
      <c r="G378" s="170"/>
      <c r="H378" s="14"/>
      <c r="I378" s="86"/>
      <c r="J378" s="96"/>
      <c r="K378" s="95"/>
      <c r="L378" s="95"/>
      <c r="M378" s="92">
        <f t="shared" si="63"/>
        <v>0</v>
      </c>
      <c r="N378" s="92"/>
      <c r="Q378" s="101"/>
      <c r="R378" s="101"/>
      <c r="S378" s="101"/>
      <c r="T378" s="101"/>
      <c r="U378" s="101"/>
      <c r="V378" s="187"/>
      <c r="W378" s="415"/>
      <c r="X378" s="498"/>
    </row>
    <row r="379" spans="1:24" x14ac:dyDescent="0.2">
      <c r="A379" s="12">
        <f t="shared" si="64"/>
        <v>5105</v>
      </c>
      <c r="B379" s="9" t="s">
        <v>319</v>
      </c>
      <c r="C379" s="121"/>
      <c r="D379" s="75"/>
      <c r="E379" s="121"/>
      <c r="F379" s="161"/>
      <c r="G379" s="170"/>
      <c r="H379" s="14"/>
      <c r="I379" s="86"/>
      <c r="J379" s="96"/>
      <c r="K379" s="95"/>
      <c r="L379" s="95"/>
      <c r="M379" s="92">
        <f t="shared" si="63"/>
        <v>0</v>
      </c>
      <c r="N379" s="92"/>
      <c r="Q379" s="101"/>
      <c r="R379" s="101"/>
      <c r="S379" s="101"/>
      <c r="T379" s="101"/>
      <c r="U379" s="101"/>
      <c r="V379" s="187"/>
      <c r="W379" s="415"/>
      <c r="X379" s="498"/>
    </row>
    <row r="380" spans="1:24" x14ac:dyDescent="0.2">
      <c r="A380" s="12">
        <f t="shared" si="64"/>
        <v>5106</v>
      </c>
      <c r="C380" s="121"/>
      <c r="D380" s="75"/>
      <c r="E380" s="121"/>
      <c r="F380" s="72"/>
      <c r="G380" s="203"/>
      <c r="H380" s="85"/>
      <c r="I380" s="86"/>
      <c r="J380" s="96"/>
      <c r="K380" s="95"/>
      <c r="L380" s="95"/>
      <c r="M380" s="92">
        <f t="shared" si="63"/>
        <v>0</v>
      </c>
      <c r="N380" s="92"/>
      <c r="Q380" s="101"/>
      <c r="R380" s="101"/>
      <c r="S380" s="101"/>
      <c r="T380" s="101"/>
      <c r="U380" s="101"/>
      <c r="V380" s="187"/>
      <c r="W380" s="415"/>
      <c r="X380" s="498"/>
    </row>
    <row r="381" spans="1:24" x14ac:dyDescent="0.2">
      <c r="C381" s="121"/>
      <c r="D381" s="75"/>
      <c r="E381" s="121"/>
      <c r="F381" s="72"/>
      <c r="G381" s="203"/>
      <c r="H381" s="268"/>
      <c r="I381" s="86"/>
      <c r="J381" s="94"/>
      <c r="K381" s="93"/>
      <c r="L381" s="93"/>
      <c r="M381" s="122"/>
      <c r="N381" s="122"/>
      <c r="Q381" s="101"/>
      <c r="R381" s="101"/>
      <c r="S381" s="101"/>
      <c r="T381" s="101"/>
      <c r="U381" s="101"/>
      <c r="V381" s="187"/>
      <c r="W381" s="415"/>
      <c r="X381" s="498"/>
    </row>
    <row r="382" spans="1:24" x14ac:dyDescent="0.2">
      <c r="B382" s="106" t="s">
        <v>318</v>
      </c>
      <c r="C382" s="49"/>
      <c r="D382" s="82"/>
      <c r="E382" s="49"/>
      <c r="F382" s="48"/>
      <c r="G382" s="47"/>
      <c r="H382" s="270"/>
      <c r="I382" s="270" t="s">
        <v>79</v>
      </c>
      <c r="J382" s="104"/>
      <c r="K382" s="103">
        <f>SUM(K383:K387)</f>
        <v>0</v>
      </c>
      <c r="L382" s="103">
        <f>SUM(L383:L387)</f>
        <v>0</v>
      </c>
      <c r="M382" s="158">
        <f>SUM(M383:M387)</f>
        <v>0</v>
      </c>
      <c r="N382" s="158">
        <f>SUM(N383:N387)</f>
        <v>0</v>
      </c>
      <c r="O382" s="110"/>
      <c r="Q382" s="101"/>
      <c r="R382" s="101"/>
      <c r="S382" s="101"/>
      <c r="T382" s="101"/>
      <c r="U382" s="101"/>
      <c r="V382" s="187"/>
      <c r="W382" s="415"/>
      <c r="X382" s="498"/>
    </row>
    <row r="383" spans="1:24" x14ac:dyDescent="0.2">
      <c r="A383" s="12">
        <v>5200</v>
      </c>
      <c r="B383" s="9" t="s">
        <v>317</v>
      </c>
      <c r="C383" s="121"/>
      <c r="D383" s="75"/>
      <c r="E383" s="121"/>
      <c r="F383" s="72"/>
      <c r="G383" s="203"/>
      <c r="H383" s="85"/>
      <c r="I383" s="86"/>
      <c r="J383" s="96"/>
      <c r="K383" s="95"/>
      <c r="L383" s="95"/>
      <c r="M383" s="92">
        <f>K383+L383</f>
        <v>0</v>
      </c>
      <c r="N383" s="92"/>
      <c r="Q383" s="101"/>
      <c r="R383" s="101"/>
      <c r="S383" s="101"/>
      <c r="T383" s="101"/>
      <c r="U383" s="101"/>
      <c r="V383" s="187"/>
      <c r="W383" s="415"/>
      <c r="X383" s="498"/>
    </row>
    <row r="384" spans="1:24" x14ac:dyDescent="0.2">
      <c r="A384" s="12">
        <f>A383+1</f>
        <v>5201</v>
      </c>
      <c r="B384" s="9" t="s">
        <v>316</v>
      </c>
      <c r="C384" s="121"/>
      <c r="D384" s="75"/>
      <c r="E384" s="121"/>
      <c r="F384" s="72"/>
      <c r="G384" s="203"/>
      <c r="H384" s="85"/>
      <c r="I384" s="86"/>
      <c r="J384" s="96"/>
      <c r="K384" s="95"/>
      <c r="L384" s="95"/>
      <c r="M384" s="92">
        <f>K384+L384</f>
        <v>0</v>
      </c>
      <c r="N384" s="92"/>
      <c r="Q384" s="101"/>
      <c r="R384" s="101"/>
      <c r="S384" s="101"/>
      <c r="T384" s="101"/>
      <c r="U384" s="101"/>
      <c r="V384" s="187"/>
      <c r="W384" s="415"/>
      <c r="X384" s="498"/>
    </row>
    <row r="385" spans="1:26" x14ac:dyDescent="0.2">
      <c r="A385" s="12">
        <f>A384+1</f>
        <v>5202</v>
      </c>
      <c r="B385" s="9" t="s">
        <v>315</v>
      </c>
      <c r="C385" s="121"/>
      <c r="D385" s="75"/>
      <c r="E385" s="121"/>
      <c r="F385" s="72"/>
      <c r="G385" s="203"/>
      <c r="H385" s="85"/>
      <c r="I385" s="86"/>
      <c r="J385" s="96"/>
      <c r="K385" s="95"/>
      <c r="L385" s="95"/>
      <c r="M385" s="92">
        <f>K385+L385</f>
        <v>0</v>
      </c>
      <c r="N385" s="92"/>
      <c r="Q385" s="101"/>
      <c r="R385" s="101"/>
      <c r="S385" s="101"/>
      <c r="T385" s="101"/>
      <c r="U385" s="101"/>
      <c r="V385" s="187"/>
      <c r="W385" s="415"/>
      <c r="X385" s="498"/>
    </row>
    <row r="386" spans="1:26" x14ac:dyDescent="0.2">
      <c r="A386" s="12">
        <f>A385+1</f>
        <v>5203</v>
      </c>
      <c r="C386" s="121"/>
      <c r="D386" s="75"/>
      <c r="E386" s="121"/>
      <c r="F386" s="72"/>
      <c r="G386" s="203"/>
      <c r="H386" s="85"/>
      <c r="I386" s="86"/>
      <c r="J386" s="96"/>
      <c r="K386" s="95"/>
      <c r="L386" s="95"/>
      <c r="M386" s="92">
        <f>K386+L386</f>
        <v>0</v>
      </c>
      <c r="N386" s="92"/>
      <c r="Q386" s="101"/>
      <c r="R386" s="101"/>
      <c r="S386" s="101"/>
      <c r="T386" s="101"/>
      <c r="U386" s="101"/>
      <c r="V386" s="187"/>
      <c r="W386" s="415"/>
      <c r="X386" s="498"/>
    </row>
    <row r="387" spans="1:26" x14ac:dyDescent="0.2">
      <c r="C387" s="121"/>
      <c r="D387" s="75"/>
      <c r="E387" s="121"/>
      <c r="F387" s="72"/>
      <c r="G387" s="203"/>
      <c r="H387" s="268"/>
      <c r="I387" s="86"/>
      <c r="J387" s="94"/>
      <c r="K387" s="93"/>
      <c r="L387" s="93"/>
      <c r="M387" s="122"/>
      <c r="N387" s="122"/>
      <c r="Q387" s="101"/>
      <c r="R387" s="101"/>
      <c r="S387" s="101"/>
      <c r="T387" s="101"/>
      <c r="U387" s="101"/>
      <c r="V387" s="187"/>
      <c r="W387" s="415"/>
      <c r="X387" s="498"/>
    </row>
    <row r="388" spans="1:26" x14ac:dyDescent="0.2">
      <c r="B388" s="106" t="s">
        <v>314</v>
      </c>
      <c r="C388" s="49"/>
      <c r="D388" s="82"/>
      <c r="E388" s="49"/>
      <c r="F388" s="48"/>
      <c r="G388" s="47"/>
      <c r="H388" s="270"/>
      <c r="I388" s="270" t="s">
        <v>79</v>
      </c>
      <c r="J388" s="104"/>
      <c r="K388" s="103">
        <f>SUM(K389:K395)</f>
        <v>0</v>
      </c>
      <c r="L388" s="103">
        <f>SUM(L389:L395)</f>
        <v>0</v>
      </c>
      <c r="M388" s="158">
        <f>SUM(M389:M395)</f>
        <v>0</v>
      </c>
      <c r="N388" s="158">
        <f>SUM(N389:N395)</f>
        <v>0</v>
      </c>
      <c r="O388" s="110"/>
      <c r="Q388" s="101"/>
      <c r="R388" s="101"/>
      <c r="S388" s="101"/>
      <c r="T388" s="101"/>
      <c r="U388" s="101"/>
      <c r="V388" s="187"/>
      <c r="W388" s="415"/>
      <c r="X388" s="498"/>
    </row>
    <row r="389" spans="1:26" x14ac:dyDescent="0.2">
      <c r="A389" s="12">
        <v>5300</v>
      </c>
      <c r="B389" s="9" t="s">
        <v>313</v>
      </c>
      <c r="C389" s="121"/>
      <c r="D389" s="75"/>
      <c r="E389" s="121"/>
      <c r="F389" s="72"/>
      <c r="G389" s="203"/>
      <c r="H389" s="85"/>
      <c r="I389" s="86"/>
      <c r="J389" s="96"/>
      <c r="K389" s="95"/>
      <c r="L389" s="95"/>
      <c r="M389" s="92">
        <f t="shared" ref="M389:M394" si="65">K389+L389</f>
        <v>0</v>
      </c>
      <c r="N389" s="92"/>
      <c r="Q389" s="101"/>
      <c r="R389" s="101"/>
      <c r="S389" s="101"/>
      <c r="T389" s="101"/>
      <c r="U389" s="101"/>
      <c r="V389" s="187"/>
      <c r="W389" s="415"/>
      <c r="X389" s="498"/>
      <c r="Z389" s="5"/>
    </row>
    <row r="390" spans="1:26" x14ac:dyDescent="0.2">
      <c r="A390" s="12">
        <f>A389+1</f>
        <v>5301</v>
      </c>
      <c r="B390" s="9" t="s">
        <v>312</v>
      </c>
      <c r="C390" s="121"/>
      <c r="D390" s="75"/>
      <c r="E390" s="121"/>
      <c r="F390" s="72"/>
      <c r="G390" s="203"/>
      <c r="H390" s="85"/>
      <c r="I390" s="86"/>
      <c r="J390" s="96"/>
      <c r="K390" s="95"/>
      <c r="L390" s="95"/>
      <c r="M390" s="92">
        <f t="shared" si="65"/>
        <v>0</v>
      </c>
      <c r="N390" s="92"/>
      <c r="Q390" s="101"/>
      <c r="R390" s="101"/>
      <c r="S390" s="101"/>
      <c r="T390" s="101"/>
      <c r="U390" s="101"/>
      <c r="V390" s="187"/>
      <c r="W390" s="415"/>
      <c r="X390" s="498"/>
    </row>
    <row r="391" spans="1:26" x14ac:dyDescent="0.2">
      <c r="A391" s="12">
        <f>A390+1</f>
        <v>5302</v>
      </c>
      <c r="B391" s="9" t="s">
        <v>311</v>
      </c>
      <c r="C391" s="121"/>
      <c r="D391" s="75"/>
      <c r="E391" s="121"/>
      <c r="F391" s="72"/>
      <c r="G391" s="203"/>
      <c r="H391" s="85"/>
      <c r="I391" s="86"/>
      <c r="J391" s="96"/>
      <c r="K391" s="95"/>
      <c r="L391" s="95"/>
      <c r="M391" s="92">
        <f t="shared" si="65"/>
        <v>0</v>
      </c>
      <c r="N391" s="92"/>
      <c r="Q391" s="101"/>
      <c r="R391" s="101"/>
      <c r="S391" s="101"/>
      <c r="T391" s="101"/>
      <c r="U391" s="101"/>
      <c r="V391" s="187"/>
      <c r="W391" s="415"/>
      <c r="X391" s="498"/>
    </row>
    <row r="392" spans="1:26" x14ac:dyDescent="0.2">
      <c r="A392" s="12">
        <f>A391+1</f>
        <v>5303</v>
      </c>
      <c r="B392" s="9" t="s">
        <v>310</v>
      </c>
      <c r="C392" s="121"/>
      <c r="D392" s="75"/>
      <c r="E392" s="121"/>
      <c r="F392" s="72"/>
      <c r="G392" s="203"/>
      <c r="H392" s="85"/>
      <c r="I392" s="86"/>
      <c r="J392" s="96"/>
      <c r="K392" s="95"/>
      <c r="L392" s="95"/>
      <c r="M392" s="92">
        <f t="shared" si="65"/>
        <v>0</v>
      </c>
      <c r="N392" s="92"/>
      <c r="Q392" s="101"/>
      <c r="R392" s="101"/>
      <c r="S392" s="101"/>
      <c r="T392" s="101"/>
      <c r="U392" s="101"/>
      <c r="V392" s="187"/>
      <c r="W392" s="415"/>
      <c r="X392" s="498"/>
    </row>
    <row r="393" spans="1:26" x14ac:dyDescent="0.2">
      <c r="A393" s="12">
        <f>A392+1</f>
        <v>5304</v>
      </c>
      <c r="B393" s="9" t="s">
        <v>309</v>
      </c>
      <c r="C393" s="121"/>
      <c r="D393" s="75"/>
      <c r="E393" s="121"/>
      <c r="F393" s="72"/>
      <c r="G393" s="203"/>
      <c r="H393" s="85"/>
      <c r="I393" s="86"/>
      <c r="J393" s="96"/>
      <c r="K393" s="95"/>
      <c r="L393" s="95"/>
      <c r="M393" s="92">
        <f t="shared" si="65"/>
        <v>0</v>
      </c>
      <c r="N393" s="92"/>
      <c r="Q393" s="101"/>
      <c r="R393" s="101"/>
      <c r="S393" s="101"/>
      <c r="T393" s="101"/>
      <c r="U393" s="101"/>
      <c r="V393" s="187"/>
      <c r="W393" s="415"/>
      <c r="X393" s="498"/>
    </row>
    <row r="394" spans="1:26" x14ac:dyDescent="0.2">
      <c r="A394" s="12">
        <f>A393+1</f>
        <v>5305</v>
      </c>
      <c r="C394" s="121"/>
      <c r="D394" s="75"/>
      <c r="E394" s="121"/>
      <c r="F394" s="72"/>
      <c r="G394" s="203"/>
      <c r="H394" s="85"/>
      <c r="I394" s="86"/>
      <c r="J394" s="96"/>
      <c r="K394" s="95"/>
      <c r="L394" s="95"/>
      <c r="M394" s="92">
        <f t="shared" si="65"/>
        <v>0</v>
      </c>
      <c r="N394" s="92"/>
      <c r="Q394" s="101"/>
      <c r="R394" s="101"/>
      <c r="S394" s="101"/>
      <c r="T394" s="101"/>
      <c r="U394" s="101"/>
      <c r="V394" s="187"/>
      <c r="W394" s="415"/>
      <c r="X394" s="498"/>
    </row>
    <row r="395" spans="1:26" x14ac:dyDescent="0.2">
      <c r="C395" s="121"/>
      <c r="D395" s="75"/>
      <c r="E395" s="121"/>
      <c r="F395" s="72"/>
      <c r="G395" s="203"/>
      <c r="H395" s="268"/>
      <c r="I395" s="86"/>
      <c r="J395" s="86"/>
      <c r="K395" s="168"/>
      <c r="L395" s="168"/>
      <c r="M395" s="168"/>
      <c r="N395" s="168"/>
      <c r="Q395" s="101"/>
      <c r="R395" s="101"/>
      <c r="S395" s="101"/>
      <c r="T395" s="101"/>
      <c r="U395" s="101"/>
      <c r="V395" s="187"/>
      <c r="W395" s="415"/>
      <c r="X395" s="498"/>
    </row>
    <row r="396" spans="1:26" x14ac:dyDescent="0.2">
      <c r="B396" s="106" t="s">
        <v>308</v>
      </c>
      <c r="C396" s="49"/>
      <c r="D396" s="82"/>
      <c r="E396" s="49"/>
      <c r="F396" s="48"/>
      <c r="G396" s="47"/>
      <c r="H396" s="270"/>
      <c r="I396" s="270" t="s">
        <v>79</v>
      </c>
      <c r="J396" s="104"/>
      <c r="K396" s="103">
        <f>SUM(K397:K400)</f>
        <v>0</v>
      </c>
      <c r="L396" s="103">
        <f>SUM(L397:L400)</f>
        <v>0</v>
      </c>
      <c r="M396" s="192">
        <f>SUM(M397:M400)</f>
        <v>0</v>
      </c>
      <c r="N396" s="192">
        <f>SUM(N397:N400)</f>
        <v>0</v>
      </c>
      <c r="Q396" s="101"/>
      <c r="R396" s="101"/>
      <c r="S396" s="101"/>
      <c r="T396" s="101"/>
      <c r="U396" s="101"/>
      <c r="V396" s="187"/>
      <c r="W396" s="415"/>
      <c r="X396" s="498"/>
    </row>
    <row r="397" spans="1:26" x14ac:dyDescent="0.2">
      <c r="A397" s="12">
        <v>5400</v>
      </c>
      <c r="B397" s="9" t="s">
        <v>307</v>
      </c>
      <c r="C397" s="39"/>
      <c r="D397" s="75"/>
      <c r="E397" s="121"/>
      <c r="F397" s="161">
        <v>0</v>
      </c>
      <c r="G397" s="155" t="s">
        <v>130</v>
      </c>
      <c r="H397" s="15">
        <v>0</v>
      </c>
      <c r="I397" s="86"/>
      <c r="J397" s="96"/>
      <c r="K397" s="95"/>
      <c r="L397" s="95">
        <f>F397*H397</f>
        <v>0</v>
      </c>
      <c r="M397" s="92">
        <f>K397+L397</f>
        <v>0</v>
      </c>
      <c r="N397" s="92"/>
      <c r="Q397" s="101"/>
      <c r="R397" s="101"/>
      <c r="S397" s="101"/>
      <c r="T397" s="101"/>
      <c r="U397" s="101"/>
      <c r="V397" s="187"/>
      <c r="W397" s="415"/>
      <c r="X397" s="498"/>
    </row>
    <row r="398" spans="1:26" x14ac:dyDescent="0.2">
      <c r="A398" s="12">
        <f>A397+1</f>
        <v>5401</v>
      </c>
      <c r="B398" s="9" t="s">
        <v>306</v>
      </c>
      <c r="C398" s="121"/>
      <c r="D398" s="75"/>
      <c r="E398" s="121"/>
      <c r="F398" s="161"/>
      <c r="G398" s="170"/>
      <c r="H398" s="15"/>
      <c r="I398" s="164"/>
      <c r="J398" s="96"/>
      <c r="K398" s="95"/>
      <c r="L398" s="95"/>
      <c r="M398" s="92">
        <f>K398+L398</f>
        <v>0</v>
      </c>
      <c r="N398" s="92"/>
      <c r="Q398" s="101"/>
      <c r="R398" s="101"/>
      <c r="S398" s="101"/>
      <c r="T398" s="101"/>
      <c r="U398" s="101"/>
      <c r="V398" s="187"/>
      <c r="W398" s="415"/>
      <c r="X398" s="498"/>
    </row>
    <row r="399" spans="1:26" x14ac:dyDescent="0.2">
      <c r="A399" s="12">
        <f>A398+1</f>
        <v>5402</v>
      </c>
      <c r="C399" s="121"/>
      <c r="D399" s="75"/>
      <c r="E399" s="121"/>
      <c r="H399" s="15"/>
      <c r="I399" s="86"/>
      <c r="J399" s="96"/>
      <c r="K399" s="95"/>
      <c r="L399" s="95"/>
      <c r="M399" s="95">
        <f>K399+L399</f>
        <v>0</v>
      </c>
      <c r="N399" s="92"/>
      <c r="Q399" s="101"/>
      <c r="R399" s="101"/>
      <c r="S399" s="101"/>
      <c r="T399" s="101"/>
      <c r="U399" s="101"/>
      <c r="V399" s="187"/>
      <c r="W399" s="415"/>
      <c r="X399" s="498"/>
    </row>
    <row r="400" spans="1:26" x14ac:dyDescent="0.2">
      <c r="C400" s="121"/>
      <c r="D400" s="75"/>
      <c r="E400" s="121"/>
      <c r="F400" s="72"/>
      <c r="G400" s="203"/>
      <c r="H400" s="268"/>
      <c r="I400" s="86"/>
      <c r="J400" s="86"/>
      <c r="K400" s="93"/>
      <c r="L400" s="93"/>
      <c r="M400" s="93"/>
      <c r="N400" s="272"/>
      <c r="Q400" s="101"/>
      <c r="R400" s="101"/>
      <c r="S400" s="101"/>
      <c r="T400" s="101"/>
      <c r="U400" s="101"/>
      <c r="V400" s="187"/>
      <c r="W400" s="415"/>
      <c r="X400" s="498"/>
    </row>
    <row r="401" spans="1:28" x14ac:dyDescent="0.2">
      <c r="B401" s="106" t="s">
        <v>305</v>
      </c>
      <c r="C401" s="49"/>
      <c r="D401" s="82"/>
      <c r="E401" s="49"/>
      <c r="F401" s="48"/>
      <c r="G401" s="47"/>
      <c r="H401" s="270"/>
      <c r="I401" s="270" t="s">
        <v>79</v>
      </c>
      <c r="J401" s="104"/>
      <c r="K401" s="103">
        <f>SUM(K402:K406)</f>
        <v>0</v>
      </c>
      <c r="L401" s="103">
        <f>SUM(L402:L406)</f>
        <v>0</v>
      </c>
      <c r="M401" s="192">
        <f>SUM(M402:M406)</f>
        <v>0</v>
      </c>
      <c r="N401" s="271">
        <f>SUM(N402:N406)</f>
        <v>0</v>
      </c>
      <c r="Q401" s="101"/>
      <c r="R401" s="101"/>
      <c r="S401" s="101"/>
      <c r="T401" s="101"/>
      <c r="U401" s="101"/>
      <c r="V401" s="187"/>
      <c r="W401" s="415"/>
      <c r="X401" s="498"/>
    </row>
    <row r="402" spans="1:28" x14ac:dyDescent="0.2">
      <c r="A402" s="12">
        <v>5500</v>
      </c>
      <c r="B402" s="9" t="s">
        <v>304</v>
      </c>
      <c r="C402" s="121"/>
      <c r="D402" s="75"/>
      <c r="E402" s="121"/>
      <c r="F402" s="161">
        <v>0</v>
      </c>
      <c r="G402" s="155" t="s">
        <v>130</v>
      </c>
      <c r="H402" s="14">
        <v>0</v>
      </c>
      <c r="I402" s="86"/>
      <c r="J402" s="96"/>
      <c r="K402" s="95"/>
      <c r="L402" s="95">
        <f>F402*H402</f>
        <v>0</v>
      </c>
      <c r="M402" s="92">
        <f>K402+L402</f>
        <v>0</v>
      </c>
      <c r="N402" s="92"/>
      <c r="Q402" s="101"/>
      <c r="R402" s="101"/>
      <c r="S402" s="101"/>
      <c r="T402" s="101"/>
      <c r="U402" s="101"/>
      <c r="V402" s="187"/>
      <c r="W402" s="415"/>
      <c r="X402" s="498"/>
    </row>
    <row r="403" spans="1:28" x14ac:dyDescent="0.2">
      <c r="A403" s="12">
        <f>A402+1</f>
        <v>5501</v>
      </c>
      <c r="B403" s="9" t="s">
        <v>303</v>
      </c>
      <c r="C403" s="121"/>
      <c r="D403" s="23"/>
      <c r="E403" s="18"/>
      <c r="H403" s="15"/>
      <c r="I403" s="6"/>
      <c r="J403" s="96"/>
      <c r="K403" s="95"/>
      <c r="L403" s="95"/>
      <c r="M403" s="92">
        <f>K403+L403</f>
        <v>0</v>
      </c>
      <c r="N403" s="92"/>
      <c r="Q403" s="101"/>
      <c r="R403" s="101"/>
      <c r="S403" s="101"/>
      <c r="T403" s="101"/>
      <c r="U403" s="101"/>
      <c r="V403" s="187"/>
      <c r="W403" s="415"/>
      <c r="X403" s="498"/>
    </row>
    <row r="404" spans="1:28" x14ac:dyDescent="0.2">
      <c r="A404" s="12">
        <f>A403+1</f>
        <v>5502</v>
      </c>
      <c r="B404" s="9" t="s">
        <v>302</v>
      </c>
      <c r="C404" s="121"/>
      <c r="D404" s="75"/>
      <c r="E404" s="121"/>
      <c r="F404" s="72"/>
      <c r="G404" s="203"/>
      <c r="H404" s="268"/>
      <c r="I404" s="86"/>
      <c r="J404" s="96"/>
      <c r="K404" s="95"/>
      <c r="L404" s="95"/>
      <c r="M404" s="92">
        <f>K404+L404</f>
        <v>0</v>
      </c>
      <c r="N404" s="92"/>
      <c r="Q404" s="101"/>
      <c r="R404" s="101"/>
      <c r="S404" s="101"/>
      <c r="T404" s="101"/>
      <c r="U404" s="101"/>
      <c r="V404" s="187"/>
      <c r="W404" s="415"/>
      <c r="X404" s="498"/>
    </row>
    <row r="405" spans="1:28" x14ac:dyDescent="0.2">
      <c r="A405" s="12">
        <f>A404+1</f>
        <v>5503</v>
      </c>
      <c r="C405" s="121"/>
      <c r="D405" s="75"/>
      <c r="E405" s="121"/>
      <c r="F405" s="72"/>
      <c r="G405" s="203"/>
      <c r="H405" s="268"/>
      <c r="I405" s="86"/>
      <c r="J405" s="96"/>
      <c r="K405" s="95"/>
      <c r="L405" s="95"/>
      <c r="M405" s="92">
        <f>K405+L405</f>
        <v>0</v>
      </c>
      <c r="N405" s="92"/>
      <c r="Q405" s="101"/>
      <c r="R405" s="101"/>
      <c r="S405" s="101"/>
      <c r="T405" s="101"/>
      <c r="U405" s="101"/>
      <c r="V405" s="187"/>
      <c r="W405" s="415"/>
      <c r="X405" s="498"/>
    </row>
    <row r="406" spans="1:28" x14ac:dyDescent="0.2">
      <c r="C406" s="121"/>
      <c r="D406" s="75"/>
      <c r="E406" s="121"/>
      <c r="F406" s="72"/>
      <c r="G406" s="203"/>
      <c r="H406" s="268"/>
      <c r="I406" s="86"/>
      <c r="J406" s="94"/>
      <c r="K406" s="93"/>
      <c r="L406" s="93"/>
      <c r="M406" s="122"/>
      <c r="N406" s="122"/>
      <c r="Q406" s="101"/>
      <c r="R406" s="101"/>
      <c r="S406" s="101"/>
      <c r="T406" s="101"/>
      <c r="U406" s="101"/>
      <c r="V406" s="187"/>
      <c r="W406" s="415"/>
      <c r="X406" s="498"/>
    </row>
    <row r="407" spans="1:28" x14ac:dyDescent="0.2">
      <c r="B407" s="106" t="s">
        <v>301</v>
      </c>
      <c r="C407" s="49"/>
      <c r="D407" s="82"/>
      <c r="E407" s="49"/>
      <c r="F407" s="48"/>
      <c r="G407" s="47"/>
      <c r="H407" s="270"/>
      <c r="I407" s="270" t="s">
        <v>79</v>
      </c>
      <c r="J407" s="104"/>
      <c r="K407" s="103">
        <f>SUM(K408:K411)</f>
        <v>0</v>
      </c>
      <c r="L407" s="103">
        <f>SUM(L408:L411)</f>
        <v>0</v>
      </c>
      <c r="M407" s="158">
        <f>SUM(M408:M411)</f>
        <v>0</v>
      </c>
      <c r="N407" s="158">
        <f>SUM(N408:N411)</f>
        <v>0</v>
      </c>
      <c r="O407" s="110"/>
      <c r="Q407" s="101"/>
      <c r="R407" s="101"/>
      <c r="S407" s="101"/>
      <c r="T407" s="101"/>
      <c r="U407" s="101"/>
      <c r="V407" s="187"/>
      <c r="W407" s="415"/>
      <c r="X407" s="498"/>
    </row>
    <row r="408" spans="1:28" x14ac:dyDescent="0.2">
      <c r="A408" s="12">
        <v>5600</v>
      </c>
      <c r="B408" s="9" t="s">
        <v>300</v>
      </c>
      <c r="C408" s="121"/>
      <c r="D408" s="75"/>
      <c r="E408" s="121"/>
      <c r="F408" s="72"/>
      <c r="G408" s="203"/>
      <c r="H408" s="268"/>
      <c r="I408" s="86"/>
      <c r="J408" s="96"/>
      <c r="K408" s="95"/>
      <c r="L408" s="95"/>
      <c r="M408" s="92">
        <f>K408+L408</f>
        <v>0</v>
      </c>
      <c r="N408" s="92"/>
      <c r="Q408" s="101"/>
      <c r="R408" s="101"/>
      <c r="S408" s="101"/>
      <c r="T408" s="101"/>
      <c r="U408" s="101"/>
      <c r="V408" s="187"/>
      <c r="W408" s="415"/>
      <c r="X408" s="498"/>
    </row>
    <row r="409" spans="1:28" x14ac:dyDescent="0.2">
      <c r="A409" s="12">
        <f>A408+1</f>
        <v>5601</v>
      </c>
      <c r="B409" s="9" t="s">
        <v>299</v>
      </c>
      <c r="C409" s="121"/>
      <c r="D409" s="75"/>
      <c r="E409" s="121"/>
      <c r="F409" s="72"/>
      <c r="G409" s="203"/>
      <c r="H409" s="268"/>
      <c r="I409" s="86"/>
      <c r="J409" s="96"/>
      <c r="K409" s="95"/>
      <c r="L409" s="95"/>
      <c r="M409" s="92">
        <f>K409+L409</f>
        <v>0</v>
      </c>
      <c r="N409" s="92"/>
      <c r="Q409" s="101"/>
      <c r="R409" s="101"/>
      <c r="S409" s="101"/>
      <c r="T409" s="101"/>
      <c r="U409" s="101"/>
      <c r="V409" s="187"/>
      <c r="W409" s="415"/>
      <c r="X409" s="498"/>
    </row>
    <row r="410" spans="1:28" x14ac:dyDescent="0.2">
      <c r="A410" s="12">
        <f>A409+1</f>
        <v>5602</v>
      </c>
      <c r="C410" s="121"/>
      <c r="D410" s="75"/>
      <c r="E410" s="121"/>
      <c r="F410" s="72"/>
      <c r="G410" s="203"/>
      <c r="H410" s="268"/>
      <c r="I410" s="86"/>
      <c r="J410" s="96"/>
      <c r="K410" s="95"/>
      <c r="L410" s="95"/>
      <c r="M410" s="92">
        <f>K410+L410</f>
        <v>0</v>
      </c>
      <c r="N410" s="92"/>
      <c r="Q410" s="101"/>
      <c r="R410" s="101"/>
      <c r="S410" s="101"/>
      <c r="T410" s="101"/>
      <c r="U410" s="101"/>
      <c r="V410" s="187"/>
      <c r="W410" s="415"/>
      <c r="X410" s="498"/>
    </row>
    <row r="411" spans="1:28" x14ac:dyDescent="0.2">
      <c r="C411" s="121"/>
      <c r="D411" s="75"/>
      <c r="E411" s="121"/>
      <c r="F411" s="72"/>
      <c r="G411" s="203"/>
      <c r="H411" s="268"/>
      <c r="I411" s="86"/>
      <c r="J411" s="94"/>
      <c r="K411" s="93"/>
      <c r="L411" s="93"/>
      <c r="M411" s="122"/>
      <c r="N411" s="122"/>
      <c r="Q411" s="101"/>
      <c r="R411" s="101"/>
      <c r="S411" s="101"/>
      <c r="T411" s="101"/>
      <c r="U411" s="101"/>
      <c r="V411" s="187"/>
      <c r="W411" s="415"/>
      <c r="X411" s="498"/>
    </row>
    <row r="412" spans="1:28" x14ac:dyDescent="0.2">
      <c r="B412" s="106" t="s">
        <v>298</v>
      </c>
      <c r="C412" s="49"/>
      <c r="D412" s="82"/>
      <c r="E412" s="49"/>
      <c r="F412" s="48"/>
      <c r="G412" s="47"/>
      <c r="H412" s="270"/>
      <c r="I412" s="270" t="s">
        <v>79</v>
      </c>
      <c r="J412" s="104"/>
      <c r="K412" s="103">
        <f>SUM(K413:K417)</f>
        <v>0</v>
      </c>
      <c r="L412" s="103">
        <f>SUM(L413:L417)</f>
        <v>0</v>
      </c>
      <c r="M412" s="158">
        <f>SUM(M413:M417)</f>
        <v>0</v>
      </c>
      <c r="N412" s="158">
        <f>SUM(N413:N417)</f>
        <v>0</v>
      </c>
      <c r="O412" s="110"/>
      <c r="Q412" s="101"/>
      <c r="R412" s="101"/>
      <c r="S412" s="101"/>
      <c r="T412" s="101"/>
      <c r="U412" s="101"/>
      <c r="V412" s="187"/>
      <c r="W412" s="415"/>
      <c r="X412" s="498"/>
    </row>
    <row r="413" spans="1:28" x14ac:dyDescent="0.2">
      <c r="A413" s="12">
        <v>5700</v>
      </c>
      <c r="B413" s="9" t="s">
        <v>297</v>
      </c>
      <c r="C413" s="121"/>
      <c r="D413" s="75"/>
      <c r="E413" s="121"/>
      <c r="F413" s="269">
        <f>$G$19+1</f>
        <v>1</v>
      </c>
      <c r="G413" s="155" t="s">
        <v>296</v>
      </c>
      <c r="H413" s="14">
        <v>0</v>
      </c>
      <c r="I413" s="86"/>
      <c r="J413" s="96"/>
      <c r="K413" s="95"/>
      <c r="L413" s="95">
        <f>F413*H413</f>
        <v>0</v>
      </c>
      <c r="M413" s="92">
        <f>K413+L413</f>
        <v>0</v>
      </c>
      <c r="N413" s="92"/>
      <c r="Q413" s="101"/>
      <c r="R413" s="101"/>
      <c r="S413" s="101"/>
      <c r="T413" s="101"/>
      <c r="U413" s="101"/>
      <c r="V413" s="187"/>
      <c r="W413" s="415"/>
      <c r="X413" s="506" t="s">
        <v>582</v>
      </c>
      <c r="Y413" s="525"/>
      <c r="Z413" s="510"/>
      <c r="AA413" s="190"/>
      <c r="AB413" s="190"/>
    </row>
    <row r="414" spans="1:28" x14ac:dyDescent="0.2">
      <c r="A414" s="12">
        <f>A413+1</f>
        <v>5701</v>
      </c>
      <c r="B414" s="9" t="s">
        <v>295</v>
      </c>
      <c r="C414" s="121"/>
      <c r="D414" s="75"/>
      <c r="E414" s="121"/>
      <c r="H414" s="15"/>
      <c r="I414" s="86"/>
      <c r="J414" s="96"/>
      <c r="K414" s="95"/>
      <c r="L414" s="95"/>
      <c r="M414" s="92">
        <f>K414+L414</f>
        <v>0</v>
      </c>
      <c r="N414" s="92"/>
      <c r="Q414" s="101"/>
      <c r="R414" s="101"/>
      <c r="S414" s="101"/>
      <c r="T414" s="101"/>
      <c r="U414" s="101"/>
      <c r="V414" s="187"/>
      <c r="W414" s="415"/>
      <c r="X414" s="498"/>
    </row>
    <row r="415" spans="1:28" x14ac:dyDescent="0.2">
      <c r="A415" s="12">
        <f>A414+1</f>
        <v>5702</v>
      </c>
      <c r="B415" s="9" t="s">
        <v>294</v>
      </c>
      <c r="C415" s="121"/>
      <c r="D415" s="75"/>
      <c r="E415" s="121"/>
      <c r="F415" s="72"/>
      <c r="G415" s="203"/>
      <c r="H415" s="268"/>
      <c r="I415" s="86"/>
      <c r="J415" s="96"/>
      <c r="K415" s="95"/>
      <c r="L415" s="95"/>
      <c r="M415" s="92">
        <f>K415+L415</f>
        <v>0</v>
      </c>
      <c r="N415" s="92"/>
      <c r="Q415" s="101"/>
      <c r="R415" s="101"/>
      <c r="S415" s="101"/>
      <c r="T415" s="101"/>
      <c r="U415" s="101"/>
      <c r="V415" s="187"/>
      <c r="W415" s="415"/>
      <c r="X415" s="498"/>
    </row>
    <row r="416" spans="1:28" x14ac:dyDescent="0.2">
      <c r="A416" s="12">
        <f>A415+1</f>
        <v>5703</v>
      </c>
      <c r="C416" s="121"/>
      <c r="D416" s="75"/>
      <c r="E416" s="121"/>
      <c r="F416" s="72"/>
      <c r="G416" s="203"/>
      <c r="H416" s="268"/>
      <c r="I416" s="86"/>
      <c r="J416" s="96"/>
      <c r="K416" s="95"/>
      <c r="L416" s="95"/>
      <c r="M416" s="92">
        <f>K416+L416</f>
        <v>0</v>
      </c>
      <c r="N416" s="92"/>
      <c r="Q416" s="101"/>
      <c r="R416" s="101"/>
      <c r="S416" s="101"/>
      <c r="T416" s="101"/>
      <c r="U416" s="101"/>
      <c r="V416" s="187"/>
      <c r="W416" s="415"/>
      <c r="X416" s="498"/>
    </row>
    <row r="417" spans="1:29" x14ac:dyDescent="0.2">
      <c r="B417" s="72"/>
      <c r="C417" s="18"/>
      <c r="D417" s="23"/>
      <c r="E417" s="18"/>
      <c r="F417" s="72"/>
      <c r="H417" s="73"/>
      <c r="I417" s="86"/>
      <c r="J417" s="94"/>
      <c r="K417" s="93"/>
      <c r="L417" s="93"/>
      <c r="M417" s="92"/>
      <c r="N417" s="92"/>
      <c r="X417" s="498"/>
    </row>
    <row r="418" spans="1:29" ht="17" thickBot="1" x14ac:dyDescent="0.25">
      <c r="A418" s="107"/>
      <c r="B418" s="72"/>
      <c r="C418" s="121"/>
      <c r="D418" s="75"/>
      <c r="E418" s="267"/>
      <c r="F418" s="266"/>
      <c r="G418" s="90"/>
      <c r="H418" s="265"/>
      <c r="I418" s="265" t="s">
        <v>293</v>
      </c>
      <c r="J418" s="214"/>
      <c r="K418" s="213">
        <f>K373+K382+K388+K396+K401+K407+K412</f>
        <v>0</v>
      </c>
      <c r="L418" s="213">
        <f>L373+L382+L388+L396+L401+L407+L412</f>
        <v>0</v>
      </c>
      <c r="M418" s="213">
        <f>M373+M382+M388+M396+M401+M407+M412</f>
        <v>0</v>
      </c>
      <c r="N418" s="213">
        <f>N373+N382+N388+N396+N401+N407+N412</f>
        <v>0</v>
      </c>
      <c r="Q418" s="101"/>
      <c r="R418" s="101"/>
      <c r="S418" s="101"/>
      <c r="T418" s="101"/>
      <c r="U418" s="101"/>
      <c r="V418" s="187"/>
      <c r="W418" s="415"/>
      <c r="X418" s="498"/>
    </row>
    <row r="419" spans="1:29" ht="17" thickBot="1" x14ac:dyDescent="0.25">
      <c r="A419" s="212"/>
      <c r="B419" s="211"/>
      <c r="C419" s="209"/>
      <c r="D419" s="210"/>
      <c r="E419" s="209"/>
      <c r="F419" s="147"/>
      <c r="G419" s="147"/>
      <c r="H419" s="208"/>
      <c r="I419" s="207"/>
      <c r="J419" s="206"/>
      <c r="K419" s="205"/>
      <c r="L419" s="205"/>
      <c r="M419" s="205"/>
      <c r="N419" s="205"/>
      <c r="Q419" s="101"/>
      <c r="R419" s="101"/>
      <c r="S419" s="101"/>
      <c r="T419" s="101"/>
      <c r="U419" s="101"/>
      <c r="W419" s="7"/>
      <c r="X419" s="498"/>
    </row>
    <row r="420" spans="1:29" x14ac:dyDescent="0.2">
      <c r="C420" s="18"/>
      <c r="D420" s="23"/>
      <c r="E420" s="18"/>
      <c r="F420" s="24"/>
      <c r="G420" s="26"/>
      <c r="H420" s="5"/>
      <c r="I420" s="86"/>
      <c r="J420" s="94"/>
      <c r="K420" s="138"/>
      <c r="L420" s="138"/>
      <c r="M420" s="204"/>
      <c r="N420" s="204"/>
      <c r="Q420" s="101"/>
      <c r="R420" s="101"/>
      <c r="S420" s="101"/>
      <c r="T420" s="101"/>
      <c r="U420" s="101"/>
      <c r="X420" s="498"/>
    </row>
    <row r="421" spans="1:29" ht="40" x14ac:dyDescent="0.2">
      <c r="A421" s="107" t="s">
        <v>292</v>
      </c>
      <c r="B421" s="72" t="s">
        <v>291</v>
      </c>
      <c r="C421" s="18"/>
      <c r="D421" s="23"/>
      <c r="E421" s="18"/>
      <c r="F421" s="24"/>
      <c r="G421" s="9"/>
      <c r="H421" s="120"/>
      <c r="I421" s="240"/>
      <c r="J421" s="135"/>
      <c r="K421" s="134" t="s">
        <v>38</v>
      </c>
      <c r="L421" s="133" t="s">
        <v>37</v>
      </c>
      <c r="M421" s="132" t="s">
        <v>36</v>
      </c>
      <c r="N421" s="131" t="s">
        <v>520</v>
      </c>
      <c r="Q421" s="101"/>
      <c r="R421" s="101"/>
      <c r="S421" s="101"/>
      <c r="T421" s="101"/>
      <c r="U421" s="101"/>
      <c r="X421" s="498"/>
    </row>
    <row r="422" spans="1:29" x14ac:dyDescent="0.2">
      <c r="B422" s="106" t="s">
        <v>290</v>
      </c>
      <c r="C422" s="83"/>
      <c r="D422" s="153"/>
      <c r="E422" s="83"/>
      <c r="F422" s="152"/>
      <c r="G422" s="80"/>
      <c r="H422" s="105"/>
      <c r="I422" s="105" t="s">
        <v>79</v>
      </c>
      <c r="J422" s="243"/>
      <c r="K422" s="149">
        <f>SUM(K423:K434)</f>
        <v>0</v>
      </c>
      <c r="L422" s="149">
        <f>SUM(L423:L434)</f>
        <v>0</v>
      </c>
      <c r="M422" s="255">
        <f>SUM(M423:M434)</f>
        <v>0</v>
      </c>
      <c r="N422" s="255">
        <f>SUM(N423:N434)</f>
        <v>0</v>
      </c>
      <c r="O422" s="110"/>
      <c r="Q422" s="101"/>
      <c r="R422" s="101"/>
      <c r="S422" s="101"/>
      <c r="T422" s="101"/>
      <c r="U422" s="101"/>
      <c r="X422" s="498"/>
      <c r="Y422" s="502"/>
      <c r="Z422" s="24"/>
      <c r="AA422" s="15"/>
      <c r="AB422" s="15"/>
    </row>
    <row r="423" spans="1:29" x14ac:dyDescent="0.2">
      <c r="A423" s="12">
        <v>6100</v>
      </c>
      <c r="B423" s="9" t="s">
        <v>289</v>
      </c>
      <c r="C423" s="18"/>
      <c r="D423" s="23"/>
      <c r="E423" s="18"/>
      <c r="F423" s="264">
        <f>SUM(P112:P298)</f>
        <v>0</v>
      </c>
      <c r="G423" s="163" t="s">
        <v>130</v>
      </c>
      <c r="H423" s="14">
        <v>0</v>
      </c>
      <c r="I423" s="19"/>
      <c r="J423" s="263"/>
      <c r="K423" s="244"/>
      <c r="L423" s="95">
        <f t="shared" ref="L423:L428" si="66">F423*H423</f>
        <v>0</v>
      </c>
      <c r="M423" s="92">
        <f t="shared" ref="M423:M433" si="67">K423+L423</f>
        <v>0</v>
      </c>
      <c r="N423" s="92"/>
      <c r="Q423" s="101"/>
      <c r="R423" s="101"/>
      <c r="S423" s="101"/>
      <c r="T423" s="101"/>
      <c r="U423" s="101"/>
      <c r="X423" s="582" t="s">
        <v>583</v>
      </c>
      <c r="Y423" s="583"/>
      <c r="Z423" s="584"/>
      <c r="AA423" s="585"/>
      <c r="AB423" s="585"/>
      <c r="AC423" s="533"/>
    </row>
    <row r="424" spans="1:29" x14ac:dyDescent="0.2">
      <c r="A424" s="12">
        <f t="shared" ref="A424:A433" si="68">A423+1</f>
        <v>6101</v>
      </c>
      <c r="B424" s="9" t="s">
        <v>288</v>
      </c>
      <c r="C424" s="18"/>
      <c r="D424" s="23"/>
      <c r="E424" s="18"/>
      <c r="F424" s="264">
        <f>SUM(P300:P349)-P338</f>
        <v>0</v>
      </c>
      <c r="G424" s="163" t="s">
        <v>130</v>
      </c>
      <c r="H424" s="14">
        <v>0</v>
      </c>
      <c r="I424" s="19"/>
      <c r="J424" s="263"/>
      <c r="K424" s="244"/>
      <c r="L424" s="95">
        <f t="shared" si="66"/>
        <v>0</v>
      </c>
      <c r="M424" s="92">
        <f t="shared" si="67"/>
        <v>0</v>
      </c>
      <c r="N424" s="92"/>
      <c r="Q424" s="101"/>
      <c r="R424" s="101"/>
      <c r="S424" s="101"/>
      <c r="T424" s="101"/>
      <c r="U424" s="101"/>
      <c r="X424" s="582" t="s">
        <v>584</v>
      </c>
      <c r="Y424" s="583"/>
      <c r="Z424" s="584"/>
      <c r="AA424" s="585"/>
      <c r="AB424" s="585"/>
      <c r="AC424" s="533"/>
    </row>
    <row r="425" spans="1:29" x14ac:dyDescent="0.2">
      <c r="A425" s="12">
        <f t="shared" si="68"/>
        <v>6102</v>
      </c>
      <c r="B425" s="9" t="s">
        <v>274</v>
      </c>
      <c r="C425" s="18"/>
      <c r="D425" s="23"/>
      <c r="E425" s="18"/>
      <c r="F425" s="257">
        <f>SUM(Q112:Q298)</f>
        <v>0</v>
      </c>
      <c r="G425" s="163" t="s">
        <v>130</v>
      </c>
      <c r="H425" s="14">
        <v>0</v>
      </c>
      <c r="I425" s="240"/>
      <c r="J425" s="96"/>
      <c r="K425" s="95"/>
      <c r="L425" s="95">
        <f t="shared" si="66"/>
        <v>0</v>
      </c>
      <c r="M425" s="92">
        <f t="shared" si="67"/>
        <v>0</v>
      </c>
      <c r="N425" s="92"/>
      <c r="Q425" s="101"/>
      <c r="R425" s="101"/>
      <c r="S425" s="101"/>
      <c r="T425" s="101"/>
      <c r="U425" s="101"/>
      <c r="X425" s="506" t="s">
        <v>585</v>
      </c>
      <c r="Y425" s="525"/>
      <c r="Z425" s="510"/>
      <c r="AA425" s="190"/>
      <c r="AB425" s="190"/>
      <c r="AC425" s="510"/>
    </row>
    <row r="426" spans="1:29" x14ac:dyDescent="0.2">
      <c r="A426" s="12">
        <f t="shared" si="68"/>
        <v>6103</v>
      </c>
      <c r="B426" s="9" t="s">
        <v>273</v>
      </c>
      <c r="C426" s="18"/>
      <c r="D426" s="23"/>
      <c r="E426" s="18"/>
      <c r="F426" s="259">
        <f>SUM(Q300:Q349)-Q338</f>
        <v>0</v>
      </c>
      <c r="G426" s="163" t="s">
        <v>130</v>
      </c>
      <c r="H426" s="14">
        <v>0</v>
      </c>
      <c r="I426" s="240"/>
      <c r="J426" s="96"/>
      <c r="K426" s="95"/>
      <c r="L426" s="95">
        <f t="shared" si="66"/>
        <v>0</v>
      </c>
      <c r="M426" s="92">
        <f t="shared" si="67"/>
        <v>0</v>
      </c>
      <c r="N426" s="92"/>
      <c r="Q426" s="101"/>
      <c r="R426" s="101"/>
      <c r="S426" s="101"/>
      <c r="T426" s="101"/>
      <c r="U426" s="101"/>
      <c r="X426" s="503" t="s">
        <v>586</v>
      </c>
      <c r="Y426" s="526"/>
      <c r="Z426" s="586"/>
      <c r="AA426" s="527"/>
      <c r="AB426" s="527"/>
      <c r="AC426" s="242"/>
    </row>
    <row r="427" spans="1:29" x14ac:dyDescent="0.2">
      <c r="A427" s="12">
        <f t="shared" si="68"/>
        <v>6104</v>
      </c>
      <c r="B427" s="9" t="s">
        <v>287</v>
      </c>
      <c r="C427" s="18"/>
      <c r="D427" s="23"/>
      <c r="E427" s="18"/>
      <c r="F427" s="258">
        <f>Q338</f>
        <v>0</v>
      </c>
      <c r="G427" s="163" t="s">
        <v>130</v>
      </c>
      <c r="H427" s="14">
        <v>0</v>
      </c>
      <c r="I427" s="240"/>
      <c r="J427" s="96"/>
      <c r="K427" s="95"/>
      <c r="L427" s="95">
        <f t="shared" si="66"/>
        <v>0</v>
      </c>
      <c r="M427" s="92">
        <f t="shared" si="67"/>
        <v>0</v>
      </c>
      <c r="N427" s="92"/>
      <c r="Q427" s="101"/>
      <c r="R427" s="101"/>
      <c r="S427" s="101"/>
      <c r="T427" s="101"/>
      <c r="U427" s="101"/>
      <c r="X427" s="575" t="s">
        <v>587</v>
      </c>
      <c r="Y427" s="576"/>
      <c r="Z427" s="124"/>
      <c r="AA427" s="578"/>
      <c r="AB427" s="578"/>
      <c r="AC427" s="577"/>
    </row>
    <row r="428" spans="1:29" x14ac:dyDescent="0.2">
      <c r="A428" s="12">
        <f t="shared" si="68"/>
        <v>6105</v>
      </c>
      <c r="B428" s="9" t="s">
        <v>286</v>
      </c>
      <c r="C428" s="18"/>
      <c r="D428" s="23"/>
      <c r="E428" s="18"/>
      <c r="F428" s="257">
        <f>$G$20</f>
        <v>0</v>
      </c>
      <c r="G428" s="163" t="s">
        <v>130</v>
      </c>
      <c r="H428" s="14">
        <v>0</v>
      </c>
      <c r="I428" s="240"/>
      <c r="J428" s="96"/>
      <c r="K428" s="95"/>
      <c r="L428" s="95">
        <f t="shared" si="66"/>
        <v>0</v>
      </c>
      <c r="M428" s="92">
        <f t="shared" si="67"/>
        <v>0</v>
      </c>
      <c r="N428" s="92"/>
      <c r="Q428" s="101"/>
      <c r="R428" s="101"/>
      <c r="S428" s="101"/>
      <c r="T428" s="101"/>
      <c r="U428" s="101"/>
      <c r="X428" s="506" t="s">
        <v>588</v>
      </c>
      <c r="Y428" s="525"/>
      <c r="Z428" s="165"/>
      <c r="AA428" s="190"/>
      <c r="AB428" s="190"/>
      <c r="AC428" s="510"/>
    </row>
    <row r="429" spans="1:29" x14ac:dyDescent="0.2">
      <c r="A429" s="12">
        <f t="shared" si="68"/>
        <v>6106</v>
      </c>
      <c r="B429" s="9" t="s">
        <v>267</v>
      </c>
      <c r="C429" s="39" t="s">
        <v>285</v>
      </c>
      <c r="D429" s="23"/>
      <c r="E429" s="9"/>
      <c r="F429" s="199"/>
      <c r="G429" s="262"/>
      <c r="H429" s="247"/>
      <c r="I429" s="240"/>
      <c r="J429" s="96"/>
      <c r="K429" s="95"/>
      <c r="L429" s="95">
        <v>0</v>
      </c>
      <c r="M429" s="92">
        <f t="shared" si="67"/>
        <v>0</v>
      </c>
      <c r="N429" s="92"/>
      <c r="Q429" s="101"/>
      <c r="R429" s="101"/>
      <c r="S429" s="101"/>
      <c r="T429" s="101"/>
      <c r="U429" s="101"/>
      <c r="X429" s="498"/>
      <c r="Z429" s="7"/>
    </row>
    <row r="430" spans="1:29" x14ac:dyDescent="0.2">
      <c r="A430" s="12">
        <f t="shared" si="68"/>
        <v>6107</v>
      </c>
      <c r="B430" s="9" t="s">
        <v>197</v>
      </c>
      <c r="C430" s="18"/>
      <c r="D430" s="23"/>
      <c r="E430" s="18"/>
      <c r="F430" s="198">
        <v>0</v>
      </c>
      <c r="G430" s="163" t="s">
        <v>130</v>
      </c>
      <c r="H430" s="247">
        <v>0</v>
      </c>
      <c r="I430" s="240"/>
      <c r="J430" s="96"/>
      <c r="K430" s="95"/>
      <c r="L430" s="95">
        <f>F430*H430</f>
        <v>0</v>
      </c>
      <c r="M430" s="92">
        <f t="shared" si="67"/>
        <v>0</v>
      </c>
      <c r="N430" s="92"/>
      <c r="Q430" s="101"/>
      <c r="R430" s="101"/>
      <c r="S430" s="101"/>
      <c r="T430" s="101"/>
      <c r="U430" s="101"/>
      <c r="X430" s="498"/>
      <c r="Z430" s="7"/>
    </row>
    <row r="431" spans="1:29" x14ac:dyDescent="0.2">
      <c r="A431" s="12">
        <f t="shared" si="68"/>
        <v>6108</v>
      </c>
      <c r="B431" s="9" t="s">
        <v>284</v>
      </c>
      <c r="C431" s="39"/>
      <c r="D431" s="23"/>
      <c r="E431" s="18"/>
      <c r="F431" s="261">
        <f>SUM(R112:R298)</f>
        <v>0</v>
      </c>
      <c r="G431" s="163" t="s">
        <v>130</v>
      </c>
      <c r="H431" s="247">
        <v>0</v>
      </c>
      <c r="I431" s="240"/>
      <c r="J431" s="96"/>
      <c r="K431" s="95"/>
      <c r="L431" s="95">
        <f>F431*H431</f>
        <v>0</v>
      </c>
      <c r="M431" s="92">
        <f t="shared" si="67"/>
        <v>0</v>
      </c>
      <c r="N431" s="92"/>
      <c r="Q431" s="101"/>
      <c r="R431" s="101"/>
      <c r="S431" s="101"/>
      <c r="T431" s="101"/>
      <c r="U431" s="101"/>
      <c r="X431" s="587" t="s">
        <v>589</v>
      </c>
      <c r="Y431" s="574"/>
      <c r="Z431" s="588"/>
      <c r="AA431" s="562"/>
      <c r="AB431" s="562"/>
    </row>
    <row r="432" spans="1:29" x14ac:dyDescent="0.2">
      <c r="A432" s="12">
        <f t="shared" si="68"/>
        <v>6109</v>
      </c>
      <c r="B432" s="9" t="s">
        <v>283</v>
      </c>
      <c r="C432" s="18"/>
      <c r="D432" s="23"/>
      <c r="E432" s="18"/>
      <c r="F432" s="198"/>
      <c r="G432" s="163"/>
      <c r="H432" s="247"/>
      <c r="I432" s="240"/>
      <c r="J432" s="96"/>
      <c r="K432" s="95"/>
      <c r="L432" s="95">
        <v>0</v>
      </c>
      <c r="M432" s="92">
        <f t="shared" si="67"/>
        <v>0</v>
      </c>
      <c r="N432" s="92"/>
      <c r="Q432" s="101"/>
      <c r="R432" s="101"/>
      <c r="S432" s="101"/>
      <c r="T432" s="101"/>
      <c r="U432" s="101"/>
      <c r="X432" s="498"/>
      <c r="Z432" s="7"/>
    </row>
    <row r="433" spans="1:29" x14ac:dyDescent="0.2">
      <c r="A433" s="12">
        <f t="shared" si="68"/>
        <v>6110</v>
      </c>
      <c r="C433" s="18"/>
      <c r="D433" s="23"/>
      <c r="E433" s="18"/>
      <c r="F433" s="163"/>
      <c r="G433" s="161"/>
      <c r="H433" s="246"/>
      <c r="I433" s="240"/>
      <c r="J433" s="96"/>
      <c r="K433" s="95"/>
      <c r="L433" s="95">
        <v>0</v>
      </c>
      <c r="M433" s="92">
        <f t="shared" si="67"/>
        <v>0</v>
      </c>
      <c r="N433" s="92"/>
      <c r="Q433" s="101"/>
      <c r="R433" s="101"/>
      <c r="S433" s="101"/>
      <c r="T433" s="101"/>
      <c r="U433" s="101"/>
      <c r="X433" s="498"/>
      <c r="Z433" s="7"/>
    </row>
    <row r="434" spans="1:29" x14ac:dyDescent="0.2">
      <c r="C434" s="18"/>
      <c r="D434" s="23"/>
      <c r="E434" s="18"/>
      <c r="F434" s="163"/>
      <c r="G434" s="161"/>
      <c r="H434" s="246"/>
      <c r="I434" s="240"/>
      <c r="J434" s="96"/>
      <c r="K434" s="95"/>
      <c r="L434" s="95"/>
      <c r="M434" s="92"/>
      <c r="N434" s="256"/>
      <c r="Q434" s="101"/>
      <c r="R434" s="101"/>
      <c r="S434" s="101"/>
      <c r="T434" s="101"/>
      <c r="U434" s="101"/>
      <c r="X434" s="498"/>
      <c r="Z434" s="7"/>
    </row>
    <row r="435" spans="1:29" x14ac:dyDescent="0.2">
      <c r="A435" s="107"/>
      <c r="B435" s="106" t="s">
        <v>282</v>
      </c>
      <c r="C435" s="49"/>
      <c r="D435" s="82"/>
      <c r="E435" s="49"/>
      <c r="F435" s="130"/>
      <c r="G435" s="48"/>
      <c r="H435" s="105"/>
      <c r="I435" s="105" t="s">
        <v>79</v>
      </c>
      <c r="J435" s="243"/>
      <c r="K435" s="149">
        <f>SUM(K436:K442)</f>
        <v>0</v>
      </c>
      <c r="L435" s="149">
        <f>SUM(L436:L442)</f>
        <v>0</v>
      </c>
      <c r="M435" s="255">
        <f>SUM(M436:M442)</f>
        <v>0</v>
      </c>
      <c r="N435" s="255">
        <f>SUM(N436:N442)</f>
        <v>0</v>
      </c>
      <c r="O435" s="110"/>
      <c r="Q435" s="101"/>
      <c r="R435" s="101"/>
      <c r="S435" s="101"/>
      <c r="T435" s="101"/>
      <c r="U435" s="101"/>
      <c r="V435" s="187"/>
      <c r="W435" s="415"/>
      <c r="X435" s="498"/>
    </row>
    <row r="436" spans="1:29" x14ac:dyDescent="0.2">
      <c r="A436" s="12">
        <v>6200</v>
      </c>
      <c r="B436" s="9" t="s">
        <v>281</v>
      </c>
      <c r="C436" s="18"/>
      <c r="D436" s="23"/>
      <c r="E436" s="18"/>
      <c r="F436" s="260">
        <f>SUM(S112:S298)</f>
        <v>0</v>
      </c>
      <c r="G436" s="163" t="s">
        <v>280</v>
      </c>
      <c r="H436" s="247">
        <v>0</v>
      </c>
      <c r="I436" s="240"/>
      <c r="J436" s="96"/>
      <c r="K436" s="95"/>
      <c r="L436" s="95">
        <f>F436*H436</f>
        <v>0</v>
      </c>
      <c r="M436" s="92">
        <f t="shared" ref="M436:M441" si="69">K436+L436</f>
        <v>0</v>
      </c>
      <c r="N436" s="92"/>
      <c r="Q436" s="101"/>
      <c r="R436" s="101"/>
      <c r="S436" s="101"/>
      <c r="T436" s="101"/>
      <c r="U436" s="101"/>
      <c r="X436" s="506" t="s">
        <v>590</v>
      </c>
      <c r="Y436" s="525"/>
      <c r="Z436" s="510"/>
      <c r="AA436" s="190"/>
      <c r="AB436" s="190"/>
      <c r="AC436" s="510"/>
    </row>
    <row r="437" spans="1:29" x14ac:dyDescent="0.2">
      <c r="A437" s="12">
        <f>A436+1</f>
        <v>6201</v>
      </c>
      <c r="B437" s="9" t="s">
        <v>279</v>
      </c>
      <c r="C437" s="18"/>
      <c r="D437" s="23"/>
      <c r="E437" s="18"/>
      <c r="F437" s="259">
        <f>SUM(T112:T298)</f>
        <v>0</v>
      </c>
      <c r="G437" s="163" t="s">
        <v>276</v>
      </c>
      <c r="H437" s="247">
        <v>0</v>
      </c>
      <c r="I437" s="240"/>
      <c r="J437" s="96"/>
      <c r="K437" s="95">
        <f>F437*H437</f>
        <v>0</v>
      </c>
      <c r="L437" s="95"/>
      <c r="M437" s="92">
        <f t="shared" si="69"/>
        <v>0</v>
      </c>
      <c r="N437" s="92"/>
      <c r="Q437" s="101"/>
      <c r="R437" s="101"/>
      <c r="S437" s="101"/>
      <c r="T437" s="101"/>
      <c r="U437" s="101"/>
      <c r="X437" s="503" t="s">
        <v>591</v>
      </c>
      <c r="Y437" s="526"/>
      <c r="Z437" s="586"/>
      <c r="AA437" s="527"/>
      <c r="AB437" s="527"/>
      <c r="AC437" s="242"/>
    </row>
    <row r="438" spans="1:29" x14ac:dyDescent="0.2">
      <c r="A438" s="12">
        <f>A437+1</f>
        <v>6202</v>
      </c>
      <c r="B438" s="9" t="s">
        <v>278</v>
      </c>
      <c r="C438" s="18"/>
      <c r="D438" s="23"/>
      <c r="E438" s="18"/>
      <c r="F438" s="258">
        <f>SUM(S300:S350)</f>
        <v>0</v>
      </c>
      <c r="G438" s="163" t="s">
        <v>276</v>
      </c>
      <c r="H438" s="247">
        <v>0</v>
      </c>
      <c r="I438" s="240"/>
      <c r="J438" s="96"/>
      <c r="K438" s="95"/>
      <c r="L438" s="95">
        <f>F438*H438</f>
        <v>0</v>
      </c>
      <c r="M438" s="92">
        <f t="shared" si="69"/>
        <v>0</v>
      </c>
      <c r="N438" s="92"/>
      <c r="Q438" s="101"/>
      <c r="R438" s="101"/>
      <c r="S438" s="101"/>
      <c r="T438" s="101"/>
      <c r="U438" s="101"/>
      <c r="X438" s="575" t="s">
        <v>592</v>
      </c>
      <c r="Y438" s="576"/>
      <c r="Z438" s="124"/>
      <c r="AA438" s="578"/>
      <c r="AB438" s="578"/>
      <c r="AC438" s="577"/>
    </row>
    <row r="439" spans="1:29" x14ac:dyDescent="0.2">
      <c r="A439" s="12">
        <f>A438+1</f>
        <v>6203</v>
      </c>
      <c r="B439" s="9" t="s">
        <v>277</v>
      </c>
      <c r="C439" s="18"/>
      <c r="D439" s="23"/>
      <c r="E439" s="18"/>
      <c r="F439" s="257">
        <f>SUM(T300:T350)</f>
        <v>0</v>
      </c>
      <c r="G439" s="163" t="s">
        <v>276</v>
      </c>
      <c r="H439" s="247">
        <v>0</v>
      </c>
      <c r="I439" s="240"/>
      <c r="J439" s="96"/>
      <c r="K439" s="95">
        <f>F439*H439</f>
        <v>0</v>
      </c>
      <c r="L439" s="95"/>
      <c r="M439" s="92">
        <f t="shared" si="69"/>
        <v>0</v>
      </c>
      <c r="N439" s="92"/>
      <c r="Q439" s="101"/>
      <c r="R439" s="101"/>
      <c r="S439" s="101"/>
      <c r="T439" s="101"/>
      <c r="U439" s="101"/>
      <c r="X439" s="506" t="s">
        <v>593</v>
      </c>
      <c r="Y439" s="525"/>
      <c r="Z439" s="165"/>
      <c r="AA439" s="190"/>
      <c r="AB439" s="190"/>
      <c r="AC439" s="510"/>
    </row>
    <row r="440" spans="1:29" x14ac:dyDescent="0.2">
      <c r="A440" s="12">
        <f>A439+1</f>
        <v>6204</v>
      </c>
      <c r="B440" s="9" t="s">
        <v>197</v>
      </c>
      <c r="C440" s="18"/>
      <c r="D440" s="23"/>
      <c r="E440" s="18"/>
      <c r="F440" s="198">
        <v>0</v>
      </c>
      <c r="G440" s="163" t="s">
        <v>276</v>
      </c>
      <c r="H440" s="247">
        <v>0</v>
      </c>
      <c r="I440" s="240"/>
      <c r="J440" s="96"/>
      <c r="K440" s="95"/>
      <c r="L440" s="95">
        <f>F440*H440</f>
        <v>0</v>
      </c>
      <c r="M440" s="92">
        <f t="shared" si="69"/>
        <v>0</v>
      </c>
      <c r="N440" s="92"/>
      <c r="Q440" s="101"/>
      <c r="R440" s="101"/>
      <c r="S440" s="101"/>
      <c r="T440" s="101"/>
      <c r="U440" s="101"/>
      <c r="X440" s="498"/>
    </row>
    <row r="441" spans="1:29" x14ac:dyDescent="0.2">
      <c r="A441" s="12">
        <f>A440+1</f>
        <v>6205</v>
      </c>
      <c r="C441" s="18"/>
      <c r="D441" s="23"/>
      <c r="E441" s="18"/>
      <c r="F441" s="163"/>
      <c r="G441" s="163"/>
      <c r="H441" s="247"/>
      <c r="I441" s="240"/>
      <c r="J441" s="96"/>
      <c r="K441" s="95"/>
      <c r="L441" s="95"/>
      <c r="M441" s="92">
        <f t="shared" si="69"/>
        <v>0</v>
      </c>
      <c r="N441" s="92"/>
      <c r="Q441" s="101"/>
      <c r="R441" s="101"/>
      <c r="S441" s="101"/>
      <c r="T441" s="101"/>
      <c r="U441" s="101"/>
      <c r="X441" s="498"/>
    </row>
    <row r="442" spans="1:29" x14ac:dyDescent="0.2">
      <c r="C442" s="18"/>
      <c r="D442" s="23"/>
      <c r="E442" s="18"/>
      <c r="F442" s="163"/>
      <c r="G442" s="161"/>
      <c r="H442" s="246"/>
      <c r="I442" s="240"/>
      <c r="J442" s="245"/>
      <c r="K442" s="244"/>
      <c r="L442" s="244"/>
      <c r="M442" s="256"/>
      <c r="N442" s="256"/>
      <c r="Q442" s="101"/>
      <c r="R442" s="101"/>
      <c r="S442" s="101"/>
      <c r="T442" s="101"/>
      <c r="U442" s="101"/>
      <c r="X442" s="498"/>
    </row>
    <row r="443" spans="1:29" x14ac:dyDescent="0.2">
      <c r="A443" s="107"/>
      <c r="B443" s="106" t="s">
        <v>275</v>
      </c>
      <c r="C443" s="49"/>
      <c r="D443" s="82"/>
      <c r="E443" s="49"/>
      <c r="F443" s="130"/>
      <c r="G443" s="48"/>
      <c r="H443" s="105"/>
      <c r="I443" s="105" t="s">
        <v>79</v>
      </c>
      <c r="J443" s="243"/>
      <c r="K443" s="149">
        <f>SUM(K444:K449)</f>
        <v>0</v>
      </c>
      <c r="L443" s="149">
        <f>SUM(L444:L449)</f>
        <v>0</v>
      </c>
      <c r="M443" s="255">
        <f>SUM(M444:M449)</f>
        <v>0</v>
      </c>
      <c r="N443" s="255">
        <f>SUM(N444:N449)</f>
        <v>0</v>
      </c>
      <c r="O443" s="110"/>
      <c r="Q443" s="101"/>
      <c r="R443" s="101"/>
      <c r="S443" s="101"/>
      <c r="T443" s="101"/>
      <c r="U443" s="101"/>
      <c r="V443" s="187"/>
      <c r="W443" s="415"/>
      <c r="X443" s="498"/>
    </row>
    <row r="444" spans="1:29" x14ac:dyDescent="0.2">
      <c r="A444" s="12">
        <v>6300</v>
      </c>
      <c r="B444" s="9" t="s">
        <v>274</v>
      </c>
      <c r="C444" s="18"/>
      <c r="D444" s="23"/>
      <c r="E444" s="18"/>
      <c r="F444" s="163"/>
      <c r="G444" s="163"/>
      <c r="H444" s="247"/>
      <c r="I444" s="240"/>
      <c r="J444" s="96"/>
      <c r="K444" s="95"/>
      <c r="L444" s="254">
        <f>SUM(W112:W298)</f>
        <v>0</v>
      </c>
      <c r="M444" s="92">
        <f>K444+L444</f>
        <v>0</v>
      </c>
      <c r="N444" s="92"/>
      <c r="Q444" s="101"/>
      <c r="R444" s="101"/>
      <c r="S444" s="101"/>
      <c r="T444" s="101"/>
      <c r="U444" s="101"/>
      <c r="X444" s="589" t="s">
        <v>594</v>
      </c>
      <c r="Y444" s="260"/>
      <c r="Z444" s="260"/>
      <c r="AA444" s="260"/>
      <c r="AB444" s="190"/>
      <c r="AC444" s="510"/>
    </row>
    <row r="445" spans="1:29" x14ac:dyDescent="0.2">
      <c r="A445" s="12">
        <f>A444+1</f>
        <v>6301</v>
      </c>
      <c r="B445" s="9" t="s">
        <v>273</v>
      </c>
      <c r="C445" s="18"/>
      <c r="D445" s="23"/>
      <c r="E445" s="18"/>
      <c r="F445" s="163"/>
      <c r="G445" s="163"/>
      <c r="H445" s="247"/>
      <c r="I445" s="240"/>
      <c r="J445" s="96"/>
      <c r="K445" s="95"/>
      <c r="L445" s="253">
        <f>SUM(W300:W333)</f>
        <v>0</v>
      </c>
      <c r="M445" s="92">
        <f>K445+L445</f>
        <v>0</v>
      </c>
      <c r="N445" s="92"/>
      <c r="Q445" s="101"/>
      <c r="R445" s="101"/>
      <c r="S445" s="101"/>
      <c r="T445" s="101"/>
      <c r="U445" s="101"/>
      <c r="X445" s="590" t="s">
        <v>595</v>
      </c>
      <c r="Y445" s="591"/>
      <c r="Z445" s="591"/>
      <c r="AA445" s="591"/>
      <c r="AB445" s="527"/>
      <c r="AC445" s="242"/>
    </row>
    <row r="446" spans="1:29" x14ac:dyDescent="0.2">
      <c r="A446" s="12">
        <f>A445+1</f>
        <v>6302</v>
      </c>
      <c r="B446" s="9" t="s">
        <v>272</v>
      </c>
      <c r="C446" s="18"/>
      <c r="D446" s="23"/>
      <c r="E446" s="18"/>
      <c r="F446" s="198"/>
      <c r="G446" s="163"/>
      <c r="H446" s="247"/>
      <c r="I446" s="240"/>
      <c r="J446" s="96"/>
      <c r="K446" s="95"/>
      <c r="L446" s="252">
        <f>SUM(W335:W350)</f>
        <v>0</v>
      </c>
      <c r="M446" s="92">
        <f>K446+L446</f>
        <v>0</v>
      </c>
      <c r="N446" s="92"/>
      <c r="Q446" s="101"/>
      <c r="R446" s="101"/>
      <c r="S446" s="101"/>
      <c r="T446" s="101"/>
      <c r="U446" s="101"/>
      <c r="X446" s="592" t="s">
        <v>596</v>
      </c>
      <c r="Y446" s="593"/>
      <c r="Z446" s="593"/>
      <c r="AA446" s="593"/>
      <c r="AB446" s="578"/>
      <c r="AC446" s="577"/>
    </row>
    <row r="447" spans="1:29" x14ac:dyDescent="0.2">
      <c r="A447" s="12">
        <f>A446+1</f>
        <v>6303</v>
      </c>
      <c r="B447" s="9" t="s">
        <v>197</v>
      </c>
      <c r="C447" s="18"/>
      <c r="D447" s="23"/>
      <c r="E447" s="18"/>
      <c r="F447" s="198"/>
      <c r="G447" s="163"/>
      <c r="H447" s="247"/>
      <c r="I447" s="240"/>
      <c r="J447" s="96"/>
      <c r="K447" s="95"/>
      <c r="L447" s="95"/>
      <c r="M447" s="92">
        <f>K447+L447</f>
        <v>0</v>
      </c>
      <c r="N447" s="92"/>
      <c r="Q447" s="101"/>
      <c r="R447" s="101"/>
      <c r="S447" s="101"/>
      <c r="T447" s="101"/>
      <c r="U447" s="101"/>
      <c r="X447" s="594"/>
      <c r="Y447" s="276"/>
      <c r="Z447" s="276"/>
      <c r="AA447" s="276"/>
    </row>
    <row r="448" spans="1:29" x14ac:dyDescent="0.2">
      <c r="A448" s="12">
        <f>A447+1</f>
        <v>6304</v>
      </c>
      <c r="C448" s="18"/>
      <c r="D448" s="23"/>
      <c r="E448" s="18"/>
      <c r="F448" s="198"/>
      <c r="G448" s="163"/>
      <c r="H448" s="247"/>
      <c r="I448" s="240"/>
      <c r="J448" s="96"/>
      <c r="K448" s="95"/>
      <c r="L448" s="95"/>
      <c r="M448" s="92">
        <f>K448+L448</f>
        <v>0</v>
      </c>
      <c r="N448" s="92"/>
      <c r="Q448" s="101"/>
      <c r="R448" s="101"/>
      <c r="S448" s="101"/>
      <c r="T448" s="101"/>
      <c r="U448" s="101"/>
      <c r="X448" s="498"/>
    </row>
    <row r="449" spans="1:29" x14ac:dyDescent="0.2">
      <c r="C449" s="18"/>
      <c r="D449" s="23"/>
      <c r="E449" s="18"/>
      <c r="F449" s="163"/>
      <c r="G449" s="161"/>
      <c r="H449" s="246"/>
      <c r="I449" s="240"/>
      <c r="J449" s="240"/>
      <c r="K449" s="223"/>
      <c r="L449" s="223"/>
      <c r="M449" s="223"/>
      <c r="N449" s="223"/>
      <c r="Q449" s="101"/>
      <c r="R449" s="101"/>
      <c r="S449" s="101"/>
      <c r="T449" s="101"/>
      <c r="U449" s="101"/>
      <c r="X449" s="498"/>
    </row>
    <row r="450" spans="1:29" x14ac:dyDescent="0.2">
      <c r="A450" s="107"/>
      <c r="B450" s="106" t="s">
        <v>271</v>
      </c>
      <c r="C450" s="49"/>
      <c r="D450" s="82"/>
      <c r="E450" s="49"/>
      <c r="F450" s="130"/>
      <c r="G450" s="48"/>
      <c r="H450" s="105"/>
      <c r="I450" s="105" t="s">
        <v>79</v>
      </c>
      <c r="J450" s="243"/>
      <c r="K450" s="149">
        <f>SUM(K451:K467)</f>
        <v>0</v>
      </c>
      <c r="L450" s="149">
        <f>SUM(L451:L467)</f>
        <v>0</v>
      </c>
      <c r="M450" s="149">
        <f>SUM(M451:M467)</f>
        <v>0</v>
      </c>
      <c r="N450" s="222">
        <f>SUM(N451:N468)</f>
        <v>0</v>
      </c>
      <c r="Q450" s="101"/>
      <c r="R450" s="101"/>
      <c r="S450" s="101"/>
      <c r="T450" s="101"/>
      <c r="U450" s="101"/>
      <c r="V450" s="187"/>
      <c r="W450" s="415"/>
      <c r="X450" s="498"/>
    </row>
    <row r="451" spans="1:29" x14ac:dyDescent="0.2">
      <c r="A451" s="12">
        <v>6400</v>
      </c>
      <c r="B451" s="9" t="s">
        <v>72</v>
      </c>
      <c r="C451" s="18"/>
      <c r="D451" s="251" t="s">
        <v>257</v>
      </c>
      <c r="E451" s="18"/>
      <c r="F451" s="197">
        <f>$G$19+2</f>
        <v>2</v>
      </c>
      <c r="G451" s="163" t="s">
        <v>198</v>
      </c>
      <c r="H451" s="247">
        <v>0</v>
      </c>
      <c r="I451" s="9"/>
      <c r="J451" s="96"/>
      <c r="K451" s="95"/>
      <c r="L451" s="95">
        <f t="shared" ref="L451:L466" si="70">F451*H451</f>
        <v>0</v>
      </c>
      <c r="M451" s="92">
        <f t="shared" ref="M451:M466" si="71">K451+L451</f>
        <v>0</v>
      </c>
      <c r="N451" s="92"/>
      <c r="Q451" s="101"/>
      <c r="R451" s="101"/>
      <c r="S451" s="101"/>
      <c r="T451" s="101"/>
      <c r="U451" s="101"/>
      <c r="X451" s="506" t="s">
        <v>597</v>
      </c>
      <c r="Y451" s="525"/>
      <c r="Z451" s="510"/>
      <c r="AA451" s="190"/>
      <c r="AB451" s="190"/>
      <c r="AC451" s="510"/>
    </row>
    <row r="452" spans="1:29" x14ac:dyDescent="0.2">
      <c r="A452" s="12">
        <f t="shared" ref="A452:A466" si="72">A451+1</f>
        <v>6401</v>
      </c>
      <c r="B452" s="9" t="s">
        <v>58</v>
      </c>
      <c r="C452" s="18"/>
      <c r="D452" s="23" t="s">
        <v>257</v>
      </c>
      <c r="E452" s="18"/>
      <c r="F452" s="197">
        <f>$G$19+2</f>
        <v>2</v>
      </c>
      <c r="G452" s="163" t="s">
        <v>198</v>
      </c>
      <c r="H452" s="247">
        <v>0</v>
      </c>
      <c r="I452" s="9"/>
      <c r="J452" s="96"/>
      <c r="K452" s="95"/>
      <c r="L452" s="95">
        <f t="shared" si="70"/>
        <v>0</v>
      </c>
      <c r="M452" s="92">
        <f t="shared" si="71"/>
        <v>0</v>
      </c>
      <c r="N452" s="92"/>
      <c r="Q452" s="101"/>
      <c r="R452" s="101"/>
      <c r="S452" s="101"/>
      <c r="T452" s="101"/>
      <c r="U452" s="101"/>
      <c r="X452" s="595" t="s">
        <v>598</v>
      </c>
    </row>
    <row r="453" spans="1:29" x14ac:dyDescent="0.2">
      <c r="A453" s="12">
        <f t="shared" si="72"/>
        <v>6402</v>
      </c>
      <c r="B453" s="9" t="s">
        <v>270</v>
      </c>
      <c r="C453" s="18"/>
      <c r="D453" s="23" t="s">
        <v>257</v>
      </c>
      <c r="E453" s="18"/>
      <c r="F453" s="197">
        <f>$G$19+4</f>
        <v>4</v>
      </c>
      <c r="G453" s="163" t="s">
        <v>198</v>
      </c>
      <c r="H453" s="247">
        <v>0</v>
      </c>
      <c r="I453" s="9"/>
      <c r="J453" s="96"/>
      <c r="K453" s="95"/>
      <c r="L453" s="95">
        <f t="shared" si="70"/>
        <v>0</v>
      </c>
      <c r="M453" s="92">
        <f t="shared" si="71"/>
        <v>0</v>
      </c>
      <c r="N453" s="92"/>
      <c r="Q453" s="101"/>
      <c r="R453" s="101"/>
      <c r="S453" s="101"/>
      <c r="T453" s="101"/>
      <c r="U453" s="101"/>
      <c r="X453" s="498"/>
    </row>
    <row r="454" spans="1:29" x14ac:dyDescent="0.2">
      <c r="A454" s="12">
        <f t="shared" si="72"/>
        <v>6403</v>
      </c>
      <c r="B454" s="9" t="s">
        <v>269</v>
      </c>
      <c r="C454" s="18"/>
      <c r="D454" s="23" t="s">
        <v>257</v>
      </c>
      <c r="E454" s="18"/>
      <c r="F454" s="197">
        <f>$G$19+1</f>
        <v>1</v>
      </c>
      <c r="G454" s="163" t="s">
        <v>198</v>
      </c>
      <c r="H454" s="247">
        <v>0</v>
      </c>
      <c r="I454" s="9"/>
      <c r="J454" s="96"/>
      <c r="K454" s="95"/>
      <c r="L454" s="95">
        <f t="shared" si="70"/>
        <v>0</v>
      </c>
      <c r="M454" s="92">
        <f t="shared" si="71"/>
        <v>0</v>
      </c>
      <c r="N454" s="92"/>
      <c r="Q454" s="101"/>
      <c r="R454" s="101"/>
      <c r="S454" s="101"/>
      <c r="T454" s="101"/>
      <c r="U454" s="101"/>
      <c r="X454" s="575" t="s">
        <v>599</v>
      </c>
      <c r="Y454" s="576"/>
    </row>
    <row r="455" spans="1:29" x14ac:dyDescent="0.2">
      <c r="A455" s="12">
        <f t="shared" si="72"/>
        <v>6404</v>
      </c>
      <c r="B455" s="9" t="s">
        <v>268</v>
      </c>
      <c r="C455" s="18"/>
      <c r="D455" s="23" t="s">
        <v>259</v>
      </c>
      <c r="E455" s="18"/>
      <c r="F455" s="197">
        <f>$G$19+1</f>
        <v>1</v>
      </c>
      <c r="G455" s="163" t="s">
        <v>198</v>
      </c>
      <c r="H455" s="247">
        <v>0</v>
      </c>
      <c r="I455" s="9"/>
      <c r="J455" s="96"/>
      <c r="K455" s="95"/>
      <c r="L455" s="95">
        <f t="shared" si="70"/>
        <v>0</v>
      </c>
      <c r="M455" s="92">
        <f t="shared" si="71"/>
        <v>0</v>
      </c>
      <c r="N455" s="92"/>
      <c r="Q455" s="101"/>
      <c r="R455" s="101"/>
      <c r="S455" s="101"/>
      <c r="T455" s="101"/>
      <c r="U455" s="101"/>
      <c r="X455" s="498"/>
    </row>
    <row r="456" spans="1:29" x14ac:dyDescent="0.2">
      <c r="A456" s="12">
        <f t="shared" si="72"/>
        <v>6405</v>
      </c>
      <c r="B456" s="9" t="s">
        <v>267</v>
      </c>
      <c r="C456" s="18"/>
      <c r="D456" s="23" t="s">
        <v>259</v>
      </c>
      <c r="E456" s="18"/>
      <c r="F456" s="197">
        <f>$G$19+0.4</f>
        <v>0.4</v>
      </c>
      <c r="G456" s="163" t="s">
        <v>198</v>
      </c>
      <c r="H456" s="247">
        <v>0</v>
      </c>
      <c r="I456" s="9"/>
      <c r="J456" s="96"/>
      <c r="K456" s="95"/>
      <c r="L456" s="95">
        <f t="shared" si="70"/>
        <v>0</v>
      </c>
      <c r="M456" s="92">
        <f t="shared" si="71"/>
        <v>0</v>
      </c>
      <c r="N456" s="92"/>
      <c r="Q456" s="101"/>
      <c r="R456" s="101"/>
      <c r="S456" s="101"/>
      <c r="T456" s="101"/>
      <c r="U456" s="101"/>
      <c r="X456" s="498"/>
    </row>
    <row r="457" spans="1:29" x14ac:dyDescent="0.2">
      <c r="A457" s="12">
        <f t="shared" si="72"/>
        <v>6406</v>
      </c>
      <c r="B457" s="9" t="s">
        <v>266</v>
      </c>
      <c r="C457" s="18"/>
      <c r="D457" s="23" t="s">
        <v>259</v>
      </c>
      <c r="E457" s="18"/>
      <c r="F457" s="197">
        <f>$G$19+0.2</f>
        <v>0.2</v>
      </c>
      <c r="G457" s="163" t="s">
        <v>198</v>
      </c>
      <c r="H457" s="247">
        <v>0</v>
      </c>
      <c r="I457" s="9"/>
      <c r="J457" s="96"/>
      <c r="K457" s="95"/>
      <c r="L457" s="95">
        <f t="shared" si="70"/>
        <v>0</v>
      </c>
      <c r="M457" s="92">
        <f t="shared" si="71"/>
        <v>0</v>
      </c>
      <c r="N457" s="92"/>
      <c r="Q457" s="101"/>
      <c r="R457" s="101"/>
      <c r="S457" s="101"/>
      <c r="T457" s="101"/>
      <c r="U457" s="101"/>
      <c r="X457" s="498"/>
    </row>
    <row r="458" spans="1:29" x14ac:dyDescent="0.2">
      <c r="A458" s="12">
        <f t="shared" si="72"/>
        <v>6407</v>
      </c>
      <c r="B458" s="9" t="s">
        <v>265</v>
      </c>
      <c r="C458" s="18"/>
      <c r="D458" s="23" t="s">
        <v>259</v>
      </c>
      <c r="E458" s="18"/>
      <c r="F458" s="197">
        <f>$G$19+0.2</f>
        <v>0.2</v>
      </c>
      <c r="G458" s="163" t="s">
        <v>198</v>
      </c>
      <c r="H458" s="247">
        <v>0</v>
      </c>
      <c r="I458" s="9"/>
      <c r="J458" s="96"/>
      <c r="K458" s="95"/>
      <c r="L458" s="95">
        <f t="shared" si="70"/>
        <v>0</v>
      </c>
      <c r="M458" s="92">
        <f t="shared" si="71"/>
        <v>0</v>
      </c>
      <c r="N458" s="92"/>
      <c r="Q458" s="101"/>
      <c r="R458" s="101"/>
      <c r="S458" s="101"/>
      <c r="T458" s="101"/>
      <c r="U458" s="101"/>
      <c r="X458" s="498"/>
    </row>
    <row r="459" spans="1:29" x14ac:dyDescent="0.2">
      <c r="A459" s="12">
        <f t="shared" si="72"/>
        <v>6408</v>
      </c>
      <c r="B459" s="9" t="s">
        <v>264</v>
      </c>
      <c r="C459" s="18"/>
      <c r="D459" s="23" t="s">
        <v>259</v>
      </c>
      <c r="E459" s="18"/>
      <c r="F459" s="197">
        <f>$G$19+0.2</f>
        <v>0.2</v>
      </c>
      <c r="G459" s="163" t="s">
        <v>198</v>
      </c>
      <c r="H459" s="247">
        <v>0</v>
      </c>
      <c r="I459" s="9"/>
      <c r="J459" s="96"/>
      <c r="K459" s="95"/>
      <c r="L459" s="95">
        <f t="shared" si="70"/>
        <v>0</v>
      </c>
      <c r="M459" s="92">
        <f t="shared" si="71"/>
        <v>0</v>
      </c>
      <c r="N459" s="92"/>
      <c r="Q459" s="101"/>
      <c r="R459" s="101"/>
      <c r="S459" s="101"/>
      <c r="T459" s="101"/>
      <c r="U459" s="101"/>
      <c r="X459" s="498"/>
    </row>
    <row r="460" spans="1:29" x14ac:dyDescent="0.2">
      <c r="A460" s="12">
        <f t="shared" si="72"/>
        <v>6409</v>
      </c>
      <c r="B460" s="9" t="s">
        <v>263</v>
      </c>
      <c r="C460" s="18"/>
      <c r="D460" s="23" t="s">
        <v>257</v>
      </c>
      <c r="E460" s="18"/>
      <c r="F460" s="197">
        <f>$G$19+0.2</f>
        <v>0.2</v>
      </c>
      <c r="G460" s="163" t="s">
        <v>198</v>
      </c>
      <c r="H460" s="247">
        <v>0</v>
      </c>
      <c r="I460" s="9"/>
      <c r="J460" s="96"/>
      <c r="K460" s="95"/>
      <c r="L460" s="95">
        <f t="shared" si="70"/>
        <v>0</v>
      </c>
      <c r="M460" s="92">
        <f t="shared" si="71"/>
        <v>0</v>
      </c>
      <c r="N460" s="92"/>
      <c r="Q460" s="101"/>
      <c r="R460" s="101"/>
      <c r="S460" s="101"/>
      <c r="T460" s="101"/>
      <c r="U460" s="101"/>
      <c r="X460" s="498"/>
    </row>
    <row r="461" spans="1:29" x14ac:dyDescent="0.2">
      <c r="A461" s="12">
        <f t="shared" si="72"/>
        <v>6410</v>
      </c>
      <c r="B461" s="9" t="s">
        <v>262</v>
      </c>
      <c r="C461" s="18"/>
      <c r="D461" s="23" t="s">
        <v>259</v>
      </c>
      <c r="E461" s="18"/>
      <c r="F461" s="197">
        <f>$G$19+4</f>
        <v>4</v>
      </c>
      <c r="G461" s="163" t="s">
        <v>198</v>
      </c>
      <c r="H461" s="247">
        <v>0</v>
      </c>
      <c r="I461" s="9"/>
      <c r="J461" s="96"/>
      <c r="K461" s="95"/>
      <c r="L461" s="95">
        <f t="shared" si="70"/>
        <v>0</v>
      </c>
      <c r="M461" s="92">
        <f t="shared" si="71"/>
        <v>0</v>
      </c>
      <c r="N461" s="92"/>
      <c r="Q461" s="101"/>
      <c r="R461" s="101"/>
      <c r="S461" s="101"/>
      <c r="T461" s="101"/>
      <c r="U461" s="101"/>
      <c r="X461" s="498"/>
    </row>
    <row r="462" spans="1:29" x14ac:dyDescent="0.2">
      <c r="A462" s="12">
        <f t="shared" si="72"/>
        <v>6411</v>
      </c>
      <c r="B462" s="9" t="s">
        <v>261</v>
      </c>
      <c r="C462" s="18"/>
      <c r="D462" s="23" t="s">
        <v>257</v>
      </c>
      <c r="E462" s="23"/>
      <c r="F462" s="197">
        <f>$G$19+4</f>
        <v>4</v>
      </c>
      <c r="G462" s="163" t="s">
        <v>198</v>
      </c>
      <c r="H462" s="247">
        <v>0</v>
      </c>
      <c r="I462" s="9"/>
      <c r="J462" s="96"/>
      <c r="K462" s="95"/>
      <c r="L462" s="95">
        <f t="shared" si="70"/>
        <v>0</v>
      </c>
      <c r="M462" s="92">
        <f t="shared" si="71"/>
        <v>0</v>
      </c>
      <c r="N462" s="92"/>
      <c r="Q462" s="101"/>
      <c r="R462" s="101"/>
      <c r="S462" s="101"/>
      <c r="T462" s="101"/>
      <c r="U462" s="101"/>
      <c r="X462" s="498"/>
    </row>
    <row r="463" spans="1:29" x14ac:dyDescent="0.2">
      <c r="A463" s="12">
        <f t="shared" si="72"/>
        <v>6412</v>
      </c>
      <c r="B463" s="9" t="s">
        <v>260</v>
      </c>
      <c r="C463" s="18"/>
      <c r="D463" s="23" t="s">
        <v>259</v>
      </c>
      <c r="E463" s="18"/>
      <c r="F463" s="197">
        <f>$G$19+1</f>
        <v>1</v>
      </c>
      <c r="G463" s="163" t="s">
        <v>198</v>
      </c>
      <c r="H463" s="247">
        <v>0</v>
      </c>
      <c r="I463" s="9"/>
      <c r="J463" s="96"/>
      <c r="K463" s="95"/>
      <c r="L463" s="95">
        <f t="shared" si="70"/>
        <v>0</v>
      </c>
      <c r="M463" s="92">
        <f t="shared" si="71"/>
        <v>0</v>
      </c>
      <c r="N463" s="92"/>
      <c r="Q463" s="101"/>
      <c r="R463" s="101"/>
      <c r="S463" s="101"/>
      <c r="T463" s="101"/>
      <c r="U463" s="101"/>
      <c r="X463" s="498"/>
    </row>
    <row r="464" spans="1:29" x14ac:dyDescent="0.2">
      <c r="A464" s="12">
        <f t="shared" si="72"/>
        <v>6413</v>
      </c>
      <c r="B464" s="9" t="s">
        <v>258</v>
      </c>
      <c r="C464" s="18"/>
      <c r="D464" s="23" t="s">
        <v>257</v>
      </c>
      <c r="E464" s="18"/>
      <c r="F464" s="197">
        <f>$G$19+2</f>
        <v>2</v>
      </c>
      <c r="G464" s="163" t="s">
        <v>198</v>
      </c>
      <c r="H464" s="247">
        <v>0</v>
      </c>
      <c r="I464" s="9"/>
      <c r="J464" s="96"/>
      <c r="K464" s="95"/>
      <c r="L464" s="95">
        <f t="shared" si="70"/>
        <v>0</v>
      </c>
      <c r="M464" s="92">
        <f t="shared" si="71"/>
        <v>0</v>
      </c>
      <c r="N464" s="92"/>
      <c r="Q464" s="101"/>
      <c r="R464" s="101"/>
      <c r="S464" s="101"/>
      <c r="T464" s="101"/>
      <c r="U464" s="101"/>
      <c r="X464" s="498"/>
    </row>
    <row r="465" spans="1:29" x14ac:dyDescent="0.2">
      <c r="A465" s="12">
        <f t="shared" si="72"/>
        <v>6414</v>
      </c>
      <c r="C465" s="9"/>
      <c r="D465" s="23"/>
      <c r="E465" s="97"/>
      <c r="F465" s="8"/>
      <c r="G465" s="163" t="s">
        <v>198</v>
      </c>
      <c r="H465" s="247">
        <v>0</v>
      </c>
      <c r="I465" s="9"/>
      <c r="J465" s="96"/>
      <c r="K465" s="95"/>
      <c r="L465" s="95">
        <f t="shared" si="70"/>
        <v>0</v>
      </c>
      <c r="M465" s="92">
        <f t="shared" si="71"/>
        <v>0</v>
      </c>
      <c r="N465" s="92"/>
      <c r="Q465" s="101"/>
      <c r="R465" s="101"/>
      <c r="S465" s="101"/>
      <c r="T465" s="101"/>
      <c r="U465" s="101"/>
      <c r="X465" s="498"/>
    </row>
    <row r="466" spans="1:29" x14ac:dyDescent="0.2">
      <c r="A466" s="12">
        <f t="shared" si="72"/>
        <v>6415</v>
      </c>
      <c r="B466" s="9" t="s">
        <v>256</v>
      </c>
      <c r="C466" s="18"/>
      <c r="D466" s="23"/>
      <c r="E466" s="18"/>
      <c r="F466" s="250">
        <f>SUM(F451:F465)</f>
        <v>22.199999999999996</v>
      </c>
      <c r="G466" s="163" t="s">
        <v>198</v>
      </c>
      <c r="H466" s="247">
        <v>0</v>
      </c>
      <c r="I466" s="9"/>
      <c r="J466" s="96"/>
      <c r="K466" s="95"/>
      <c r="L466" s="95">
        <f t="shared" si="70"/>
        <v>0</v>
      </c>
      <c r="M466" s="92">
        <f t="shared" si="71"/>
        <v>0</v>
      </c>
      <c r="N466" s="92"/>
      <c r="Q466" s="101"/>
      <c r="R466" s="101"/>
      <c r="S466" s="101"/>
      <c r="T466" s="101"/>
      <c r="U466" s="101"/>
      <c r="X466" s="641" t="s">
        <v>600</v>
      </c>
      <c r="Y466" s="638"/>
      <c r="Z466" s="638"/>
      <c r="AA466" s="638"/>
      <c r="AB466" s="638"/>
      <c r="AC466" s="638"/>
    </row>
    <row r="467" spans="1:29" x14ac:dyDescent="0.2">
      <c r="C467" s="18"/>
      <c r="D467" s="23"/>
      <c r="E467" s="18"/>
      <c r="F467" s="163"/>
      <c r="G467" s="161"/>
      <c r="H467" s="246"/>
      <c r="I467" s="240"/>
      <c r="J467" s="240"/>
      <c r="K467" s="249"/>
      <c r="L467" s="249"/>
      <c r="M467" s="249"/>
      <c r="N467" s="95"/>
      <c r="Q467" s="101"/>
      <c r="R467" s="101"/>
      <c r="S467" s="101"/>
      <c r="T467" s="101"/>
      <c r="U467" s="101"/>
      <c r="X467" s="639"/>
      <c r="Y467" s="638"/>
      <c r="Z467" s="638"/>
      <c r="AA467" s="638"/>
      <c r="AB467" s="638"/>
      <c r="AC467" s="638"/>
    </row>
    <row r="468" spans="1:29" x14ac:dyDescent="0.2">
      <c r="C468" s="18"/>
      <c r="D468" s="23"/>
      <c r="E468" s="18"/>
      <c r="F468" s="163"/>
      <c r="G468" s="161"/>
      <c r="H468" s="246"/>
      <c r="I468" s="240"/>
      <c r="J468" s="240"/>
      <c r="K468" s="223"/>
      <c r="L468" s="223"/>
      <c r="M468" s="223"/>
      <c r="N468" s="223"/>
      <c r="Q468" s="101"/>
      <c r="R468" s="101"/>
      <c r="S468" s="101"/>
      <c r="T468" s="101"/>
      <c r="U468" s="101"/>
      <c r="X468" s="580"/>
      <c r="Y468" s="579"/>
      <c r="Z468" s="579"/>
      <c r="AA468" s="579"/>
      <c r="AB468" s="579"/>
      <c r="AC468" s="579"/>
    </row>
    <row r="469" spans="1:29" x14ac:dyDescent="0.2">
      <c r="A469" s="12" t="s">
        <v>255</v>
      </c>
      <c r="B469" s="106" t="s">
        <v>254</v>
      </c>
      <c r="C469" s="49"/>
      <c r="D469" s="82"/>
      <c r="E469" s="49"/>
      <c r="F469" s="130"/>
      <c r="G469" s="48"/>
      <c r="H469" s="105"/>
      <c r="I469" s="105" t="s">
        <v>79</v>
      </c>
      <c r="J469" s="243"/>
      <c r="K469" s="149">
        <f>SUM(K470:K477)</f>
        <v>0</v>
      </c>
      <c r="L469" s="149">
        <f>SUM(L470:L477)</f>
        <v>0</v>
      </c>
      <c r="M469" s="149">
        <f>SUM(M470:M477)</f>
        <v>0</v>
      </c>
      <c r="N469" s="222">
        <f>SUM(N470:N477)</f>
        <v>0</v>
      </c>
      <c r="Q469" s="101"/>
      <c r="R469" s="101"/>
      <c r="S469" s="101"/>
      <c r="T469" s="101"/>
      <c r="U469" s="101"/>
      <c r="V469" s="187"/>
      <c r="W469" s="415"/>
      <c r="X469" s="498"/>
    </row>
    <row r="470" spans="1:29" x14ac:dyDescent="0.2">
      <c r="A470" s="12">
        <v>6500</v>
      </c>
      <c r="B470" s="9" t="s">
        <v>253</v>
      </c>
      <c r="C470" s="2"/>
      <c r="D470" s="156"/>
      <c r="E470" s="2"/>
      <c r="F470" s="163" t="s">
        <v>252</v>
      </c>
      <c r="G470" s="161">
        <v>0</v>
      </c>
      <c r="H470" s="247">
        <v>0.55000000000000004</v>
      </c>
      <c r="I470" s="248"/>
      <c r="J470" s="96"/>
      <c r="K470" s="95"/>
      <c r="L470" s="95">
        <f>G470*H470</f>
        <v>0</v>
      </c>
      <c r="M470" s="92">
        <f t="shared" ref="M470:M476" si="73">K470+L470</f>
        <v>0</v>
      </c>
      <c r="N470" s="92"/>
      <c r="Q470" s="101"/>
      <c r="R470" s="101"/>
      <c r="S470" s="101"/>
      <c r="T470" s="101"/>
      <c r="U470" s="101"/>
      <c r="V470" s="187"/>
      <c r="W470" s="415"/>
      <c r="X470" s="498"/>
    </row>
    <row r="471" spans="1:29" x14ac:dyDescent="0.2">
      <c r="A471" s="12">
        <f t="shared" ref="A471:A476" si="74">A470+1</f>
        <v>6501</v>
      </c>
      <c r="B471" s="9" t="s">
        <v>251</v>
      </c>
      <c r="C471" s="2"/>
      <c r="D471" s="156"/>
      <c r="E471" s="2"/>
      <c r="F471" s="163"/>
      <c r="G471" s="161"/>
      <c r="H471" s="246"/>
      <c r="I471" s="240"/>
      <c r="J471" s="96"/>
      <c r="K471" s="95"/>
      <c r="L471" s="95"/>
      <c r="M471" s="92">
        <f t="shared" si="73"/>
        <v>0</v>
      </c>
      <c r="N471" s="92"/>
      <c r="Q471" s="101"/>
      <c r="R471" s="101"/>
      <c r="S471" s="101"/>
      <c r="T471" s="101"/>
      <c r="U471" s="101"/>
      <c r="X471" s="498"/>
    </row>
    <row r="472" spans="1:29" x14ac:dyDescent="0.2">
      <c r="A472" s="12">
        <f t="shared" si="74"/>
        <v>6502</v>
      </c>
      <c r="B472" s="9" t="s">
        <v>250</v>
      </c>
      <c r="C472" s="2"/>
      <c r="D472" s="156"/>
      <c r="E472" s="2"/>
      <c r="F472" s="163">
        <f>$G$20</f>
        <v>0</v>
      </c>
      <c r="G472" s="163" t="s">
        <v>130</v>
      </c>
      <c r="H472" s="247">
        <v>0</v>
      </c>
      <c r="I472" s="240"/>
      <c r="J472" s="96"/>
      <c r="K472" s="95"/>
      <c r="L472" s="95">
        <f>F472*H472</f>
        <v>0</v>
      </c>
      <c r="M472" s="92">
        <f t="shared" si="73"/>
        <v>0</v>
      </c>
      <c r="N472" s="92"/>
      <c r="Q472" s="101"/>
      <c r="R472" s="101"/>
      <c r="S472" s="101"/>
      <c r="T472" s="101"/>
      <c r="U472" s="101"/>
      <c r="X472" s="498"/>
    </row>
    <row r="473" spans="1:29" x14ac:dyDescent="0.2">
      <c r="A473" s="12">
        <f t="shared" si="74"/>
        <v>6503</v>
      </c>
      <c r="B473" s="9" t="s">
        <v>249</v>
      </c>
      <c r="C473" s="2"/>
      <c r="D473" s="156"/>
      <c r="E473" s="2"/>
      <c r="F473" s="163">
        <v>0</v>
      </c>
      <c r="G473" s="163" t="s">
        <v>98</v>
      </c>
      <c r="H473" s="247">
        <v>0</v>
      </c>
      <c r="I473" s="240"/>
      <c r="J473" s="96"/>
      <c r="K473" s="95">
        <f>F473*H473</f>
        <v>0</v>
      </c>
      <c r="L473" s="95"/>
      <c r="M473" s="92">
        <f t="shared" si="73"/>
        <v>0</v>
      </c>
      <c r="N473" s="92"/>
      <c r="Q473" s="101"/>
      <c r="R473" s="101"/>
      <c r="S473" s="101"/>
      <c r="T473" s="101"/>
      <c r="U473" s="101"/>
      <c r="X473" s="498"/>
    </row>
    <row r="474" spans="1:29" x14ac:dyDescent="0.2">
      <c r="A474" s="12">
        <f t="shared" si="74"/>
        <v>6504</v>
      </c>
      <c r="B474" s="9" t="s">
        <v>248</v>
      </c>
      <c r="C474" s="2"/>
      <c r="D474" s="156"/>
      <c r="E474" s="2"/>
      <c r="F474" s="163"/>
      <c r="G474" s="161"/>
      <c r="H474" s="246"/>
      <c r="I474" s="240"/>
      <c r="J474" s="96"/>
      <c r="K474" s="95"/>
      <c r="L474" s="95"/>
      <c r="M474" s="92">
        <f t="shared" si="73"/>
        <v>0</v>
      </c>
      <c r="N474" s="92"/>
      <c r="Q474" s="101"/>
      <c r="R474" s="101"/>
      <c r="S474" s="101"/>
      <c r="T474" s="101"/>
      <c r="U474" s="101"/>
      <c r="X474" s="498"/>
    </row>
    <row r="475" spans="1:29" x14ac:dyDescent="0.2">
      <c r="A475" s="12">
        <f t="shared" si="74"/>
        <v>6505</v>
      </c>
      <c r="B475" s="9" t="s">
        <v>247</v>
      </c>
      <c r="C475" s="2"/>
      <c r="D475" s="156"/>
      <c r="E475" s="2"/>
      <c r="F475" s="163"/>
      <c r="G475" s="161"/>
      <c r="H475" s="246"/>
      <c r="I475" s="240"/>
      <c r="J475" s="96"/>
      <c r="K475" s="95"/>
      <c r="L475" s="95"/>
      <c r="M475" s="92">
        <f t="shared" si="73"/>
        <v>0</v>
      </c>
      <c r="N475" s="92"/>
      <c r="Q475" s="101"/>
      <c r="R475" s="101"/>
      <c r="S475" s="101"/>
      <c r="T475" s="101"/>
      <c r="U475" s="101"/>
      <c r="X475" s="498"/>
    </row>
    <row r="476" spans="1:29" x14ac:dyDescent="0.2">
      <c r="A476" s="12">
        <f t="shared" si="74"/>
        <v>6506</v>
      </c>
      <c r="C476" s="2"/>
      <c r="D476" s="156"/>
      <c r="E476" s="2"/>
      <c r="F476" s="163"/>
      <c r="G476" s="161"/>
      <c r="H476" s="246"/>
      <c r="I476" s="240"/>
      <c r="J476" s="96"/>
      <c r="K476" s="95"/>
      <c r="L476" s="95"/>
      <c r="M476" s="92">
        <f t="shared" si="73"/>
        <v>0</v>
      </c>
      <c r="N476" s="92"/>
      <c r="Q476" s="101"/>
      <c r="R476" s="101"/>
      <c r="S476" s="101"/>
      <c r="T476" s="101"/>
      <c r="U476" s="101"/>
      <c r="X476" s="498"/>
    </row>
    <row r="477" spans="1:29" x14ac:dyDescent="0.2">
      <c r="C477" s="2"/>
      <c r="D477" s="156"/>
      <c r="E477" s="2"/>
      <c r="F477" s="163"/>
      <c r="G477" s="161"/>
      <c r="H477" s="246"/>
      <c r="I477" s="240"/>
      <c r="J477" s="245"/>
      <c r="K477" s="244"/>
      <c r="L477" s="244"/>
      <c r="M477" s="92"/>
      <c r="N477" s="92"/>
      <c r="Q477" s="101"/>
      <c r="R477" s="101"/>
      <c r="S477" s="101"/>
      <c r="T477" s="101"/>
      <c r="U477" s="101"/>
      <c r="X477" s="498"/>
    </row>
    <row r="478" spans="1:29" x14ac:dyDescent="0.2">
      <c r="B478" s="106" t="s">
        <v>246</v>
      </c>
      <c r="C478" s="49"/>
      <c r="D478" s="82"/>
      <c r="E478" s="49"/>
      <c r="F478" s="130"/>
      <c r="G478" s="48"/>
      <c r="H478" s="105"/>
      <c r="I478" s="105" t="s">
        <v>79</v>
      </c>
      <c r="J478" s="243"/>
      <c r="K478" s="149">
        <f>SUM(K479:K486)</f>
        <v>0</v>
      </c>
      <c r="L478" s="149">
        <f>SUM(L479:L486)</f>
        <v>0</v>
      </c>
      <c r="M478" s="149">
        <f>SUM(M479:M486)</f>
        <v>0</v>
      </c>
      <c r="N478" s="222">
        <f>SUM(N479:N486)</f>
        <v>0</v>
      </c>
      <c r="Q478" s="101"/>
      <c r="R478" s="101"/>
      <c r="S478" s="101"/>
      <c r="T478" s="101"/>
      <c r="U478" s="101"/>
      <c r="V478" s="187"/>
      <c r="W478" s="415"/>
      <c r="X478" s="498"/>
    </row>
    <row r="479" spans="1:29" x14ac:dyDescent="0.2">
      <c r="A479" s="12">
        <v>6600</v>
      </c>
      <c r="B479" s="9" t="s">
        <v>245</v>
      </c>
      <c r="C479" s="18"/>
      <c r="D479" s="23"/>
      <c r="E479" s="9"/>
      <c r="F479" s="194">
        <f>$G$19</f>
        <v>0</v>
      </c>
      <c r="G479" s="163" t="s">
        <v>198</v>
      </c>
      <c r="H479" s="241">
        <v>0</v>
      </c>
      <c r="I479" s="240"/>
      <c r="J479" s="96"/>
      <c r="K479" s="95"/>
      <c r="L479" s="95">
        <f t="shared" ref="L479:L484" si="75">F479*H479</f>
        <v>0</v>
      </c>
      <c r="M479" s="92">
        <f t="shared" ref="M479:M485" si="76">K479+L479</f>
        <v>0</v>
      </c>
      <c r="N479" s="92"/>
      <c r="Q479" s="101"/>
      <c r="R479" s="101"/>
      <c r="S479" s="101"/>
      <c r="T479" s="101"/>
      <c r="U479" s="101"/>
      <c r="X479" s="506" t="s">
        <v>597</v>
      </c>
      <c r="Y479" s="525"/>
      <c r="Z479" s="510"/>
      <c r="AA479" s="190"/>
      <c r="AB479" s="190"/>
      <c r="AC479" s="510"/>
    </row>
    <row r="480" spans="1:29" x14ac:dyDescent="0.2">
      <c r="A480" s="12">
        <f t="shared" ref="A480:A485" si="77">A479+1</f>
        <v>6601</v>
      </c>
      <c r="B480" s="9" t="s">
        <v>244</v>
      </c>
      <c r="C480" s="18"/>
      <c r="D480" s="23"/>
      <c r="E480" s="9"/>
      <c r="F480" s="194">
        <f>$G$19</f>
        <v>0</v>
      </c>
      <c r="G480" s="163" t="s">
        <v>198</v>
      </c>
      <c r="H480" s="241">
        <v>0</v>
      </c>
      <c r="I480" s="240"/>
      <c r="J480" s="96"/>
      <c r="K480" s="95"/>
      <c r="L480" s="95">
        <f t="shared" si="75"/>
        <v>0</v>
      </c>
      <c r="M480" s="92">
        <f t="shared" si="76"/>
        <v>0</v>
      </c>
      <c r="N480" s="92"/>
      <c r="Q480" s="101"/>
      <c r="R480" s="101"/>
      <c r="S480" s="101"/>
      <c r="T480" s="101"/>
      <c r="U480" s="101"/>
      <c r="X480" s="498"/>
    </row>
    <row r="481" spans="1:29" x14ac:dyDescent="0.2">
      <c r="A481" s="12">
        <f t="shared" si="77"/>
        <v>6602</v>
      </c>
      <c r="B481" s="9" t="s">
        <v>243</v>
      </c>
      <c r="C481" s="18"/>
      <c r="D481" s="23"/>
      <c r="E481" s="9"/>
      <c r="F481" s="194">
        <f>$G$19</f>
        <v>0</v>
      </c>
      <c r="G481" s="163" t="s">
        <v>198</v>
      </c>
      <c r="H481" s="241">
        <v>0</v>
      </c>
      <c r="I481" s="240"/>
      <c r="J481" s="96"/>
      <c r="K481" s="95"/>
      <c r="L481" s="95">
        <f t="shared" si="75"/>
        <v>0</v>
      </c>
      <c r="M481" s="92">
        <f t="shared" si="76"/>
        <v>0</v>
      </c>
      <c r="N481" s="92"/>
      <c r="Q481" s="101"/>
      <c r="R481" s="101"/>
      <c r="S481" s="101"/>
      <c r="T481" s="101"/>
      <c r="U481" s="101"/>
      <c r="X481" s="498"/>
    </row>
    <row r="482" spans="1:29" x14ac:dyDescent="0.2">
      <c r="A482" s="12">
        <f t="shared" si="77"/>
        <v>6603</v>
      </c>
      <c r="B482" s="9" t="s">
        <v>242</v>
      </c>
      <c r="C482" s="18"/>
      <c r="D482" s="23"/>
      <c r="E482" s="9"/>
      <c r="F482" s="194">
        <f>$G$19</f>
        <v>0</v>
      </c>
      <c r="G482" s="163" t="s">
        <v>198</v>
      </c>
      <c r="H482" s="241">
        <v>0</v>
      </c>
      <c r="I482" s="240"/>
      <c r="J482" s="96"/>
      <c r="K482" s="95"/>
      <c r="L482" s="95">
        <f t="shared" si="75"/>
        <v>0</v>
      </c>
      <c r="M482" s="92">
        <f t="shared" si="76"/>
        <v>0</v>
      </c>
      <c r="N482" s="92"/>
      <c r="Q482" s="101"/>
      <c r="R482" s="101"/>
      <c r="S482" s="101"/>
      <c r="T482" s="101"/>
      <c r="U482" s="101"/>
      <c r="X482" s="498"/>
    </row>
    <row r="483" spans="1:29" x14ac:dyDescent="0.2">
      <c r="A483" s="12">
        <f t="shared" si="77"/>
        <v>6604</v>
      </c>
      <c r="B483" s="242" t="s">
        <v>241</v>
      </c>
      <c r="C483" s="18"/>
      <c r="D483" s="23"/>
      <c r="E483" s="24"/>
      <c r="F483" s="194">
        <f>$G$19+3</f>
        <v>3</v>
      </c>
      <c r="G483" s="163" t="s">
        <v>198</v>
      </c>
      <c r="H483" s="241">
        <v>0</v>
      </c>
      <c r="I483" s="240"/>
      <c r="J483" s="96"/>
      <c r="K483" s="95"/>
      <c r="L483" s="95">
        <f t="shared" si="75"/>
        <v>0</v>
      </c>
      <c r="M483" s="92">
        <f t="shared" si="76"/>
        <v>0</v>
      </c>
      <c r="N483" s="92"/>
      <c r="Q483" s="101"/>
      <c r="R483" s="101"/>
      <c r="S483" s="101"/>
      <c r="T483" s="101"/>
      <c r="U483" s="101"/>
      <c r="X483" s="503" t="s">
        <v>601</v>
      </c>
      <c r="Y483" s="526"/>
      <c r="Z483" s="242"/>
      <c r="AA483" s="527"/>
      <c r="AB483" s="527"/>
      <c r="AC483" s="242"/>
    </row>
    <row r="484" spans="1:29" x14ac:dyDescent="0.2">
      <c r="A484" s="12">
        <f t="shared" si="77"/>
        <v>6605</v>
      </c>
      <c r="B484" s="9" t="s">
        <v>240</v>
      </c>
      <c r="C484" s="18"/>
      <c r="D484" s="23"/>
      <c r="E484" s="9"/>
      <c r="F484" s="194">
        <f>$G$19+1</f>
        <v>1</v>
      </c>
      <c r="G484" s="163" t="s">
        <v>198</v>
      </c>
      <c r="H484" s="241">
        <v>0</v>
      </c>
      <c r="I484" s="240"/>
      <c r="J484" s="96"/>
      <c r="K484" s="95"/>
      <c r="L484" s="95">
        <f t="shared" si="75"/>
        <v>0</v>
      </c>
      <c r="M484" s="92">
        <f t="shared" si="76"/>
        <v>0</v>
      </c>
      <c r="N484" s="92"/>
      <c r="Q484" s="101"/>
      <c r="R484" s="101"/>
      <c r="S484" s="101"/>
      <c r="T484" s="101"/>
      <c r="U484" s="101"/>
      <c r="X484" s="498"/>
    </row>
    <row r="485" spans="1:29" x14ac:dyDescent="0.2">
      <c r="A485" s="12">
        <f t="shared" si="77"/>
        <v>6606</v>
      </c>
      <c r="C485" s="18"/>
      <c r="D485" s="23"/>
      <c r="E485" s="18"/>
      <c r="F485" s="24"/>
      <c r="G485" s="9"/>
      <c r="H485" s="241"/>
      <c r="I485" s="240"/>
      <c r="J485" s="96"/>
      <c r="K485" s="95"/>
      <c r="L485" s="95"/>
      <c r="M485" s="92">
        <f t="shared" si="76"/>
        <v>0</v>
      </c>
      <c r="N485" s="92"/>
      <c r="Q485" s="101"/>
      <c r="R485" s="101"/>
      <c r="S485" s="101"/>
      <c r="T485" s="101"/>
      <c r="U485" s="101"/>
      <c r="X485" s="498"/>
    </row>
    <row r="486" spans="1:29" x14ac:dyDescent="0.2">
      <c r="A486" s="239"/>
      <c r="B486" s="235"/>
      <c r="C486" s="237"/>
      <c r="D486" s="238"/>
      <c r="E486" s="237"/>
      <c r="F486" s="236"/>
      <c r="G486" s="235"/>
      <c r="H486" s="234"/>
      <c r="I486" s="233"/>
      <c r="J486" s="232"/>
      <c r="K486" s="223"/>
      <c r="L486" s="223"/>
      <c r="M486" s="231"/>
      <c r="N486" s="92"/>
      <c r="Q486" s="101"/>
      <c r="R486" s="101"/>
      <c r="S486" s="101"/>
      <c r="T486" s="101"/>
      <c r="U486" s="101"/>
      <c r="X486" s="498"/>
    </row>
    <row r="487" spans="1:29" x14ac:dyDescent="0.2">
      <c r="B487" s="230" t="s">
        <v>239</v>
      </c>
      <c r="C487" s="228"/>
      <c r="D487" s="229"/>
      <c r="E487" s="228"/>
      <c r="F487" s="227"/>
      <c r="G487" s="226"/>
      <c r="H487" s="225"/>
      <c r="I487" s="225" t="s">
        <v>79</v>
      </c>
      <c r="J487" s="224"/>
      <c r="K487" s="223">
        <f>SUM(K488:K496)</f>
        <v>0</v>
      </c>
      <c r="L487" s="223">
        <f>SUM(L488:L496)</f>
        <v>0</v>
      </c>
      <c r="M487" s="149">
        <f>SUM(M488:M496)</f>
        <v>0</v>
      </c>
      <c r="N487" s="222">
        <f>SUM(N488:N496)</f>
        <v>0</v>
      </c>
      <c r="Q487" s="101"/>
      <c r="R487" s="101"/>
      <c r="S487" s="101"/>
      <c r="T487" s="101"/>
      <c r="U487" s="101"/>
      <c r="V487" s="187"/>
      <c r="W487" s="415"/>
      <c r="X487" s="498"/>
    </row>
    <row r="488" spans="1:29" x14ac:dyDescent="0.2">
      <c r="A488" s="12">
        <v>6700</v>
      </c>
      <c r="B488" s="9" t="s">
        <v>238</v>
      </c>
      <c r="C488" s="18"/>
      <c r="D488" s="23"/>
      <c r="E488" s="9"/>
      <c r="F488" s="194">
        <f>$G$19</f>
        <v>0</v>
      </c>
      <c r="G488" s="163" t="s">
        <v>198</v>
      </c>
      <c r="H488" s="5">
        <v>0</v>
      </c>
      <c r="I488" s="86"/>
      <c r="J488" s="96"/>
      <c r="K488" s="95"/>
      <c r="L488" s="95">
        <f t="shared" ref="L488:L493" si="78">F488*H488</f>
        <v>0</v>
      </c>
      <c r="M488" s="92">
        <f t="shared" ref="M488:M495" si="79">K488+L488</f>
        <v>0</v>
      </c>
      <c r="N488" s="92"/>
      <c r="Q488" s="101"/>
      <c r="R488" s="101"/>
      <c r="S488" s="101"/>
      <c r="T488" s="101"/>
      <c r="U488" s="101"/>
      <c r="V488" s="187"/>
      <c r="W488" s="415"/>
      <c r="X488" s="506" t="s">
        <v>597</v>
      </c>
      <c r="Y488" s="525"/>
      <c r="Z488" s="510"/>
      <c r="AA488" s="190"/>
      <c r="AB488" s="190"/>
      <c r="AC488" s="510"/>
    </row>
    <row r="489" spans="1:29" x14ac:dyDescent="0.2">
      <c r="A489" s="12">
        <f>A488+1</f>
        <v>6701</v>
      </c>
      <c r="B489" s="9" t="s">
        <v>237</v>
      </c>
      <c r="C489" s="18"/>
      <c r="D489" s="23"/>
      <c r="E489" s="9"/>
      <c r="F489" s="194">
        <f>$G$19+4</f>
        <v>4</v>
      </c>
      <c r="G489" s="163" t="s">
        <v>198</v>
      </c>
      <c r="H489" s="5">
        <v>0</v>
      </c>
      <c r="I489" s="86"/>
      <c r="J489" s="96"/>
      <c r="K489" s="95"/>
      <c r="L489" s="95">
        <f t="shared" si="78"/>
        <v>0</v>
      </c>
      <c r="M489" s="92">
        <f t="shared" si="79"/>
        <v>0</v>
      </c>
      <c r="N489" s="92"/>
      <c r="Q489" s="101"/>
      <c r="R489" s="101"/>
      <c r="S489" s="101"/>
      <c r="T489" s="101"/>
      <c r="U489" s="101"/>
      <c r="V489" s="187"/>
      <c r="W489" s="415"/>
      <c r="X489" s="498"/>
    </row>
    <row r="490" spans="1:29" x14ac:dyDescent="0.2">
      <c r="A490" s="12">
        <f>A489+1</f>
        <v>6702</v>
      </c>
      <c r="B490" s="9" t="s">
        <v>236</v>
      </c>
      <c r="C490" s="18"/>
      <c r="D490" s="23"/>
      <c r="E490" s="9"/>
      <c r="F490" s="194">
        <f>$G$19+1</f>
        <v>1</v>
      </c>
      <c r="G490" s="163" t="s">
        <v>198</v>
      </c>
      <c r="H490" s="5">
        <v>0</v>
      </c>
      <c r="I490" s="86"/>
      <c r="J490" s="96"/>
      <c r="K490" s="95"/>
      <c r="L490" s="95">
        <f t="shared" si="78"/>
        <v>0</v>
      </c>
      <c r="M490" s="92">
        <f t="shared" si="79"/>
        <v>0</v>
      </c>
      <c r="N490" s="92"/>
      <c r="Q490" s="101"/>
      <c r="R490" s="101"/>
      <c r="S490" s="101"/>
      <c r="T490" s="101"/>
      <c r="U490" s="101"/>
      <c r="V490" s="187"/>
      <c r="W490" s="415"/>
      <c r="X490" s="498"/>
    </row>
    <row r="491" spans="1:29" x14ac:dyDescent="0.2">
      <c r="A491" s="12">
        <f>A490+1</f>
        <v>6703</v>
      </c>
      <c r="B491" s="9" t="s">
        <v>235</v>
      </c>
      <c r="C491" s="18"/>
      <c r="D491" s="23"/>
      <c r="E491" s="9"/>
      <c r="F491" s="194">
        <f>$G$19</f>
        <v>0</v>
      </c>
      <c r="G491" s="163" t="s">
        <v>198</v>
      </c>
      <c r="H491" s="5">
        <v>0</v>
      </c>
      <c r="I491" s="86"/>
      <c r="J491" s="96"/>
      <c r="K491" s="95"/>
      <c r="L491" s="95">
        <f t="shared" si="78"/>
        <v>0</v>
      </c>
      <c r="M491" s="92">
        <f t="shared" si="79"/>
        <v>0</v>
      </c>
      <c r="N491" s="92"/>
      <c r="Q491" s="101"/>
      <c r="R491" s="101"/>
      <c r="S491" s="101"/>
      <c r="T491" s="101"/>
      <c r="U491" s="101"/>
      <c r="V491" s="187"/>
      <c r="W491" s="415"/>
      <c r="X491" s="498"/>
    </row>
    <row r="492" spans="1:29" x14ac:dyDescent="0.2">
      <c r="A492" s="12">
        <f>A491+1</f>
        <v>6704</v>
      </c>
      <c r="B492" s="9" t="s">
        <v>234</v>
      </c>
      <c r="C492" s="18"/>
      <c r="D492" s="23"/>
      <c r="E492" s="9"/>
      <c r="F492" s="194">
        <f>$G$19+2</f>
        <v>2</v>
      </c>
      <c r="G492" s="163" t="s">
        <v>198</v>
      </c>
      <c r="H492" s="5">
        <v>0</v>
      </c>
      <c r="I492" s="86"/>
      <c r="J492" s="96"/>
      <c r="K492" s="95"/>
      <c r="L492" s="95">
        <f t="shared" si="78"/>
        <v>0</v>
      </c>
      <c r="M492" s="92">
        <f t="shared" si="79"/>
        <v>0</v>
      </c>
      <c r="N492" s="92"/>
      <c r="Q492" s="101"/>
      <c r="R492" s="101"/>
      <c r="S492" s="101"/>
      <c r="T492" s="101"/>
      <c r="U492" s="101"/>
      <c r="V492" s="187"/>
      <c r="W492" s="415"/>
      <c r="X492" s="498"/>
    </row>
    <row r="493" spans="1:29" x14ac:dyDescent="0.2">
      <c r="A493" s="12">
        <f>A492+1</f>
        <v>6705</v>
      </c>
      <c r="B493" s="9" t="s">
        <v>233</v>
      </c>
      <c r="C493" s="18"/>
      <c r="D493" s="23"/>
      <c r="E493" s="18"/>
      <c r="F493" s="194">
        <v>0</v>
      </c>
      <c r="G493" s="220" t="s">
        <v>130</v>
      </c>
      <c r="H493" s="5">
        <v>200</v>
      </c>
      <c r="I493" s="86"/>
      <c r="J493" s="96"/>
      <c r="K493" s="95"/>
      <c r="L493" s="95">
        <f t="shared" si="78"/>
        <v>0</v>
      </c>
      <c r="M493" s="92">
        <f t="shared" si="79"/>
        <v>0</v>
      </c>
      <c r="N493" s="92"/>
      <c r="Q493" s="101"/>
      <c r="R493" s="101"/>
      <c r="S493" s="101"/>
      <c r="T493" s="101"/>
      <c r="U493" s="101"/>
      <c r="V493" s="187"/>
      <c r="W493" s="415"/>
      <c r="X493" s="498"/>
    </row>
    <row r="494" spans="1:29" x14ac:dyDescent="0.2">
      <c r="A494" s="12">
        <v>6706</v>
      </c>
      <c r="B494" s="221" t="s">
        <v>232</v>
      </c>
      <c r="C494" s="18"/>
      <c r="D494" s="23"/>
      <c r="E494" s="18"/>
      <c r="F494" s="26"/>
      <c r="G494" s="220"/>
      <c r="H494" s="5"/>
      <c r="I494" s="86"/>
      <c r="J494" s="96"/>
      <c r="K494" s="95"/>
      <c r="L494" s="95">
        <v>0</v>
      </c>
      <c r="M494" s="92">
        <f t="shared" si="79"/>
        <v>0</v>
      </c>
      <c r="N494" s="92"/>
      <c r="Q494" s="101"/>
      <c r="R494" s="101"/>
      <c r="S494" s="101"/>
      <c r="T494" s="101"/>
      <c r="U494" s="101"/>
      <c r="V494" s="187"/>
      <c r="W494" s="415"/>
      <c r="X494" s="498"/>
    </row>
    <row r="495" spans="1:29" x14ac:dyDescent="0.2">
      <c r="A495" s="12">
        <v>6707</v>
      </c>
      <c r="B495" s="221" t="s">
        <v>231</v>
      </c>
      <c r="C495" s="18"/>
      <c r="D495" s="23"/>
      <c r="E495" s="18"/>
      <c r="F495" s="26"/>
      <c r="G495" s="220"/>
      <c r="H495" s="5"/>
      <c r="I495" s="86"/>
      <c r="J495" s="96"/>
      <c r="K495" s="95"/>
      <c r="L495" s="95">
        <v>0</v>
      </c>
      <c r="M495" s="92">
        <f t="shared" si="79"/>
        <v>0</v>
      </c>
      <c r="N495" s="92"/>
      <c r="Q495" s="101"/>
      <c r="R495" s="101"/>
      <c r="S495" s="101"/>
      <c r="T495" s="101"/>
      <c r="U495" s="101"/>
      <c r="V495" s="187"/>
      <c r="W495" s="415"/>
      <c r="X495" s="498"/>
    </row>
    <row r="496" spans="1:29" x14ac:dyDescent="0.2">
      <c r="C496" s="18"/>
      <c r="D496" s="23"/>
      <c r="E496" s="18"/>
      <c r="F496" s="24"/>
      <c r="H496" s="5"/>
      <c r="I496" s="86"/>
      <c r="J496" s="94"/>
      <c r="K496" s="93"/>
      <c r="L496" s="93"/>
      <c r="M496" s="92"/>
      <c r="N496" s="92"/>
      <c r="Q496" s="101"/>
      <c r="R496" s="101"/>
      <c r="S496" s="101"/>
      <c r="T496" s="101"/>
      <c r="U496" s="101"/>
      <c r="V496" s="187"/>
      <c r="W496" s="415"/>
      <c r="X496" s="498"/>
    </row>
    <row r="497" spans="1:29" ht="17" thickBot="1" x14ac:dyDescent="0.25">
      <c r="A497" s="219"/>
      <c r="B497" s="90"/>
      <c r="C497" s="217"/>
      <c r="D497" s="218"/>
      <c r="E497" s="217"/>
      <c r="F497" s="216"/>
      <c r="G497" s="215"/>
      <c r="H497" s="89"/>
      <c r="I497" s="89" t="s">
        <v>230</v>
      </c>
      <c r="J497" s="214"/>
      <c r="K497" s="213">
        <f>K422+K435+K443+K450+K469+K478+K487</f>
        <v>0</v>
      </c>
      <c r="L497" s="213">
        <f>L422+L435+L443+L450+L469+L478+L487</f>
        <v>0</v>
      </c>
      <c r="M497" s="213">
        <f>M422+M435+M443+M450+M469+M478+M487</f>
        <v>0</v>
      </c>
      <c r="N497" s="213">
        <f>N422+N435+N443+N450+N469+N478+N487</f>
        <v>0</v>
      </c>
      <c r="Q497" s="101"/>
      <c r="R497" s="101"/>
      <c r="S497" s="101"/>
      <c r="T497" s="101"/>
      <c r="U497" s="101"/>
      <c r="V497" s="187"/>
      <c r="W497" s="415"/>
      <c r="X497" s="498"/>
    </row>
    <row r="498" spans="1:29" ht="17" thickBot="1" x14ac:dyDescent="0.25">
      <c r="A498" s="212"/>
      <c r="B498" s="211"/>
      <c r="C498" s="209"/>
      <c r="D498" s="210"/>
      <c r="E498" s="209"/>
      <c r="F498" s="147"/>
      <c r="G498" s="147"/>
      <c r="H498" s="208"/>
      <c r="I498" s="207"/>
      <c r="J498" s="206"/>
      <c r="K498" s="205"/>
      <c r="L498" s="205"/>
      <c r="M498" s="205"/>
      <c r="N498" s="205"/>
      <c r="Q498" s="101"/>
      <c r="R498" s="101"/>
      <c r="S498" s="101"/>
      <c r="T498" s="101"/>
      <c r="U498" s="101"/>
      <c r="V498" s="187"/>
      <c r="W498" s="415"/>
      <c r="X498" s="498"/>
    </row>
    <row r="499" spans="1:29" x14ac:dyDescent="0.2">
      <c r="C499" s="18"/>
      <c r="D499" s="23"/>
      <c r="E499" s="18"/>
      <c r="F499" s="24"/>
      <c r="G499" s="26"/>
      <c r="H499" s="5"/>
      <c r="I499" s="86"/>
      <c r="J499" s="94"/>
      <c r="K499" s="138"/>
      <c r="L499" s="138"/>
      <c r="M499" s="204"/>
      <c r="N499" s="204"/>
      <c r="Q499" s="101"/>
      <c r="R499" s="101"/>
      <c r="S499" s="101"/>
      <c r="T499" s="101"/>
      <c r="U499" s="101"/>
      <c r="V499" s="187"/>
      <c r="W499" s="415"/>
      <c r="X499" s="498"/>
    </row>
    <row r="500" spans="1:29" ht="40" x14ac:dyDescent="0.2">
      <c r="A500" s="107" t="s">
        <v>229</v>
      </c>
      <c r="B500" s="72" t="s">
        <v>228</v>
      </c>
      <c r="C500" s="121"/>
      <c r="D500" s="75"/>
      <c r="E500" s="121"/>
      <c r="F500" s="136"/>
      <c r="G500" s="203"/>
      <c r="H500" s="85"/>
      <c r="I500" s="86"/>
      <c r="J500" s="135"/>
      <c r="K500" s="202" t="s">
        <v>38</v>
      </c>
      <c r="L500" s="201" t="s">
        <v>37</v>
      </c>
      <c r="M500" s="132" t="s">
        <v>36</v>
      </c>
      <c r="N500" s="200" t="s">
        <v>520</v>
      </c>
      <c r="Q500" s="101"/>
      <c r="R500" s="101"/>
      <c r="S500" s="101"/>
      <c r="T500" s="101"/>
      <c r="U500" s="101"/>
      <c r="V500" s="187"/>
      <c r="W500" s="415"/>
      <c r="X500" s="498"/>
    </row>
    <row r="501" spans="1:29" x14ac:dyDescent="0.2">
      <c r="A501" s="107"/>
      <c r="B501" s="106" t="s">
        <v>227</v>
      </c>
      <c r="C501" s="49"/>
      <c r="D501" s="82"/>
      <c r="E501" s="49"/>
      <c r="F501" s="130"/>
      <c r="G501" s="47"/>
      <c r="H501" s="105"/>
      <c r="I501" s="105" t="s">
        <v>79</v>
      </c>
      <c r="J501" s="104"/>
      <c r="K501" s="103">
        <f>SUM(K502:K509)</f>
        <v>0</v>
      </c>
      <c r="L501" s="103">
        <f>SUM(L502:L509)</f>
        <v>0</v>
      </c>
      <c r="M501" s="158">
        <f>SUM(M502:M509)</f>
        <v>0</v>
      </c>
      <c r="N501" s="158">
        <f>SUM(N502:N509)</f>
        <v>0</v>
      </c>
      <c r="O501" s="110"/>
      <c r="Q501" s="101"/>
      <c r="R501" s="101"/>
      <c r="S501" s="101"/>
      <c r="T501" s="101"/>
      <c r="U501" s="101"/>
      <c r="V501" s="187"/>
      <c r="W501" s="415"/>
      <c r="X501" s="498"/>
    </row>
    <row r="502" spans="1:29" x14ac:dyDescent="0.2">
      <c r="A502" s="12">
        <v>7100</v>
      </c>
      <c r="B502" s="9" t="s">
        <v>226</v>
      </c>
      <c r="C502" s="199"/>
      <c r="D502" s="156"/>
      <c r="E502" s="2"/>
      <c r="F502" s="197">
        <f>$G$19</f>
        <v>0</v>
      </c>
      <c r="G502" s="155" t="s">
        <v>198</v>
      </c>
      <c r="H502" s="4">
        <v>0</v>
      </c>
      <c r="I502" s="86"/>
      <c r="J502" s="96"/>
      <c r="K502" s="95"/>
      <c r="L502" s="95">
        <f t="shared" ref="L502:L507" si="80">F502*H502</f>
        <v>0</v>
      </c>
      <c r="M502" s="92">
        <f t="shared" ref="M502:M508" si="81">K502+L502</f>
        <v>0</v>
      </c>
      <c r="N502" s="92"/>
      <c r="Q502" s="101"/>
      <c r="R502" s="101"/>
      <c r="S502" s="101"/>
      <c r="T502" s="101"/>
      <c r="U502" s="101"/>
      <c r="V502" s="187"/>
      <c r="W502" s="415"/>
      <c r="X502" s="506" t="s">
        <v>602</v>
      </c>
      <c r="Y502" s="525"/>
      <c r="Z502" s="510"/>
      <c r="AA502" s="190"/>
      <c r="AB502" s="190"/>
      <c r="AC502" s="510"/>
    </row>
    <row r="503" spans="1:29" x14ac:dyDescent="0.2">
      <c r="A503" s="12">
        <f t="shared" ref="A503:A508" si="82">A502+1</f>
        <v>7101</v>
      </c>
      <c r="B503" s="9" t="s">
        <v>225</v>
      </c>
      <c r="C503" s="199"/>
      <c r="D503" s="156"/>
      <c r="E503" s="2"/>
      <c r="F503" s="155"/>
      <c r="G503" s="155" t="s">
        <v>130</v>
      </c>
      <c r="H503" s="4">
        <v>0</v>
      </c>
      <c r="I503" s="86"/>
      <c r="J503" s="96"/>
      <c r="K503" s="95"/>
      <c r="L503" s="95">
        <f t="shared" si="80"/>
        <v>0</v>
      </c>
      <c r="M503" s="92">
        <f t="shared" si="81"/>
        <v>0</v>
      </c>
      <c r="N503" s="92"/>
      <c r="Q503" s="101"/>
      <c r="R503" s="101"/>
      <c r="S503" s="101"/>
      <c r="T503" s="101"/>
      <c r="U503" s="101"/>
      <c r="V503" s="187"/>
      <c r="W503" s="415"/>
      <c r="X503" s="498"/>
    </row>
    <row r="504" spans="1:29" x14ac:dyDescent="0.2">
      <c r="A504" s="12">
        <f t="shared" si="82"/>
        <v>7102</v>
      </c>
      <c r="B504" s="9" t="s">
        <v>224</v>
      </c>
      <c r="C504" s="199"/>
      <c r="D504" s="156"/>
      <c r="E504" s="2"/>
      <c r="F504" s="155"/>
      <c r="G504" s="155" t="s">
        <v>130</v>
      </c>
      <c r="H504" s="4">
        <v>0</v>
      </c>
      <c r="I504" s="86"/>
      <c r="J504" s="96"/>
      <c r="K504" s="95"/>
      <c r="L504" s="95">
        <f t="shared" si="80"/>
        <v>0</v>
      </c>
      <c r="M504" s="92">
        <f t="shared" si="81"/>
        <v>0</v>
      </c>
      <c r="N504" s="92"/>
      <c r="Q504" s="101"/>
      <c r="R504" s="101"/>
      <c r="S504" s="101"/>
      <c r="T504" s="101"/>
      <c r="U504" s="101"/>
      <c r="V504" s="187"/>
      <c r="W504" s="415"/>
      <c r="X504" s="498"/>
    </row>
    <row r="505" spans="1:29" x14ac:dyDescent="0.2">
      <c r="A505" s="12">
        <f t="shared" si="82"/>
        <v>7103</v>
      </c>
      <c r="B505" s="9" t="s">
        <v>223</v>
      </c>
      <c r="C505" s="2"/>
      <c r="D505" s="156"/>
      <c r="E505" s="2"/>
      <c r="F505" s="155"/>
      <c r="G505" s="155" t="s">
        <v>130</v>
      </c>
      <c r="H505" s="4">
        <v>0</v>
      </c>
      <c r="I505" s="86"/>
      <c r="J505" s="96"/>
      <c r="K505" s="95"/>
      <c r="L505" s="95">
        <f t="shared" si="80"/>
        <v>0</v>
      </c>
      <c r="M505" s="92">
        <f t="shared" si="81"/>
        <v>0</v>
      </c>
      <c r="N505" s="92"/>
      <c r="Q505" s="101"/>
      <c r="R505" s="101"/>
      <c r="S505" s="101"/>
      <c r="T505" s="101"/>
      <c r="U505" s="101"/>
      <c r="V505" s="187"/>
      <c r="W505" s="415"/>
      <c r="X505" s="498"/>
    </row>
    <row r="506" spans="1:29" x14ac:dyDescent="0.2">
      <c r="A506" s="12">
        <f t="shared" si="82"/>
        <v>7104</v>
      </c>
      <c r="B506" s="9" t="s">
        <v>222</v>
      </c>
      <c r="C506" s="2"/>
      <c r="D506" s="156"/>
      <c r="E506" s="2"/>
      <c r="F506" s="197">
        <f>$G$19</f>
        <v>0</v>
      </c>
      <c r="G506" s="155" t="s">
        <v>198</v>
      </c>
      <c r="H506" s="4">
        <v>0</v>
      </c>
      <c r="I506" s="86"/>
      <c r="J506" s="96"/>
      <c r="K506" s="95"/>
      <c r="L506" s="95">
        <f t="shared" si="80"/>
        <v>0</v>
      </c>
      <c r="M506" s="92">
        <f t="shared" si="81"/>
        <v>0</v>
      </c>
      <c r="N506" s="92"/>
      <c r="Q506" s="101"/>
      <c r="R506" s="101"/>
      <c r="S506" s="101"/>
      <c r="T506" s="101"/>
      <c r="U506" s="101"/>
      <c r="V506" s="187"/>
      <c r="W506" s="415"/>
      <c r="X506" s="498"/>
    </row>
    <row r="507" spans="1:29" x14ac:dyDescent="0.2">
      <c r="A507" s="12">
        <f t="shared" si="82"/>
        <v>7105</v>
      </c>
      <c r="B507" s="9" t="s">
        <v>121</v>
      </c>
      <c r="C507" s="2"/>
      <c r="D507" s="156"/>
      <c r="E507" s="2"/>
      <c r="F507" s="197">
        <f>$G$19</f>
        <v>0</v>
      </c>
      <c r="G507" s="155" t="s">
        <v>198</v>
      </c>
      <c r="H507" s="4">
        <v>0</v>
      </c>
      <c r="I507" s="86"/>
      <c r="J507" s="96"/>
      <c r="K507" s="95"/>
      <c r="L507" s="95">
        <f t="shared" si="80"/>
        <v>0</v>
      </c>
      <c r="M507" s="92">
        <f t="shared" si="81"/>
        <v>0</v>
      </c>
      <c r="N507" s="92"/>
      <c r="Q507" s="101"/>
      <c r="R507" s="101"/>
      <c r="S507" s="101"/>
      <c r="T507" s="101"/>
      <c r="U507" s="101"/>
      <c r="V507" s="187"/>
      <c r="W507" s="415"/>
      <c r="X507" s="498"/>
    </row>
    <row r="508" spans="1:29" x14ac:dyDescent="0.2">
      <c r="A508" s="12">
        <f t="shared" si="82"/>
        <v>7106</v>
      </c>
      <c r="C508" s="2"/>
      <c r="D508" s="156"/>
      <c r="E508" s="2"/>
      <c r="F508" s="155"/>
      <c r="G508" s="170"/>
      <c r="H508" s="4"/>
      <c r="I508" s="86"/>
      <c r="J508" s="96"/>
      <c r="K508" s="95"/>
      <c r="L508" s="95"/>
      <c r="M508" s="92">
        <f t="shared" si="81"/>
        <v>0</v>
      </c>
      <c r="N508" s="92"/>
      <c r="Q508" s="101"/>
      <c r="R508" s="101"/>
      <c r="S508" s="101"/>
      <c r="T508" s="101"/>
      <c r="U508" s="101"/>
      <c r="V508" s="187"/>
      <c r="W508" s="415"/>
      <c r="X508" s="498"/>
    </row>
    <row r="509" spans="1:29" x14ac:dyDescent="0.2">
      <c r="C509" s="2"/>
      <c r="D509" s="156"/>
      <c r="E509" s="2"/>
      <c r="F509" s="163"/>
      <c r="G509" s="170"/>
      <c r="H509" s="4"/>
      <c r="I509" s="86"/>
      <c r="J509" s="94"/>
      <c r="K509" s="93"/>
      <c r="L509" s="93"/>
      <c r="M509" s="92"/>
      <c r="N509" s="92"/>
      <c r="Q509" s="101"/>
      <c r="R509" s="101"/>
      <c r="S509" s="101"/>
      <c r="T509" s="101"/>
      <c r="U509" s="101"/>
      <c r="V509" s="187"/>
      <c r="W509" s="415"/>
      <c r="X509" s="498"/>
    </row>
    <row r="510" spans="1:29" x14ac:dyDescent="0.2">
      <c r="A510" s="107"/>
      <c r="B510" s="106" t="s">
        <v>221</v>
      </c>
      <c r="C510" s="49"/>
      <c r="D510" s="82"/>
      <c r="E510" s="49"/>
      <c r="F510" s="130"/>
      <c r="G510" s="47"/>
      <c r="H510" s="105"/>
      <c r="I510" s="105" t="s">
        <v>79</v>
      </c>
      <c r="J510" s="104"/>
      <c r="K510" s="103">
        <f>SUM(K511:K517)</f>
        <v>0</v>
      </c>
      <c r="L510" s="103">
        <f>SUM(L511:L517)</f>
        <v>0</v>
      </c>
      <c r="M510" s="158">
        <f>SUM(M511:M517)</f>
        <v>0</v>
      </c>
      <c r="N510" s="158">
        <f>SUM(N511:N517)</f>
        <v>0</v>
      </c>
      <c r="O510" s="110"/>
      <c r="Q510" s="101"/>
      <c r="R510" s="101"/>
      <c r="S510" s="101"/>
      <c r="T510" s="101"/>
      <c r="U510" s="101"/>
      <c r="V510" s="187"/>
      <c r="W510" s="415"/>
      <c r="X510" s="498"/>
    </row>
    <row r="511" spans="1:29" x14ac:dyDescent="0.2">
      <c r="A511" s="12">
        <v>7200</v>
      </c>
      <c r="B511" s="9" t="s">
        <v>220</v>
      </c>
      <c r="C511" s="18"/>
      <c r="D511" s="23"/>
      <c r="E511" s="18"/>
      <c r="F511" s="197">
        <f>$G$19</f>
        <v>0</v>
      </c>
      <c r="G511" s="155" t="s">
        <v>198</v>
      </c>
      <c r="H511" s="5">
        <v>0</v>
      </c>
      <c r="I511" s="86"/>
      <c r="J511" s="96"/>
      <c r="K511" s="95"/>
      <c r="L511" s="95">
        <f>F511*H511</f>
        <v>0</v>
      </c>
      <c r="M511" s="92">
        <f t="shared" ref="M511:M516" si="83">K511+L511</f>
        <v>0</v>
      </c>
      <c r="N511" s="92"/>
      <c r="Q511" s="101"/>
      <c r="R511" s="101"/>
      <c r="S511" s="101"/>
      <c r="T511" s="101"/>
      <c r="U511" s="101"/>
      <c r="V511" s="187"/>
      <c r="W511" s="415"/>
      <c r="X511" s="506" t="s">
        <v>602</v>
      </c>
      <c r="Y511" s="525"/>
      <c r="Z511" s="510"/>
      <c r="AA511" s="190"/>
      <c r="AB511" s="190"/>
      <c r="AC511" s="510"/>
    </row>
    <row r="512" spans="1:29" x14ac:dyDescent="0.2">
      <c r="A512" s="12">
        <v>7201</v>
      </c>
      <c r="B512" s="9" t="s">
        <v>219</v>
      </c>
      <c r="C512" s="18"/>
      <c r="D512" s="23"/>
      <c r="E512" s="18"/>
      <c r="F512" s="197">
        <f>$G$19</f>
        <v>0</v>
      </c>
      <c r="G512" s="155" t="s">
        <v>198</v>
      </c>
      <c r="H512" s="5">
        <v>0</v>
      </c>
      <c r="I512" s="86"/>
      <c r="J512" s="96"/>
      <c r="K512" s="95"/>
      <c r="L512" s="95">
        <f>F512*H512</f>
        <v>0</v>
      </c>
      <c r="M512" s="92">
        <f t="shared" si="83"/>
        <v>0</v>
      </c>
      <c r="N512" s="92"/>
      <c r="Q512" s="101"/>
      <c r="R512" s="101"/>
      <c r="S512" s="101"/>
      <c r="T512" s="101"/>
      <c r="U512" s="101"/>
      <c r="V512" s="187"/>
      <c r="W512" s="415"/>
      <c r="X512" s="498"/>
    </row>
    <row r="513" spans="1:29" x14ac:dyDescent="0.2">
      <c r="A513" s="12">
        <v>7202</v>
      </c>
      <c r="B513" s="9" t="s">
        <v>218</v>
      </c>
      <c r="C513" s="18"/>
      <c r="D513" s="23"/>
      <c r="E513" s="18"/>
      <c r="F513" s="197">
        <f>$G$19</f>
        <v>0</v>
      </c>
      <c r="G513" s="155" t="s">
        <v>198</v>
      </c>
      <c r="H513" s="5">
        <v>0</v>
      </c>
      <c r="I513" s="86"/>
      <c r="J513" s="96"/>
      <c r="K513" s="95"/>
      <c r="L513" s="95">
        <f>F513*H513</f>
        <v>0</v>
      </c>
      <c r="M513" s="92">
        <f t="shared" si="83"/>
        <v>0</v>
      </c>
      <c r="N513" s="92"/>
      <c r="Q513" s="101"/>
      <c r="R513" s="101"/>
      <c r="S513" s="101"/>
      <c r="T513" s="101"/>
      <c r="U513" s="101"/>
      <c r="V513" s="187"/>
      <c r="W513" s="415"/>
      <c r="X513" s="498"/>
    </row>
    <row r="514" spans="1:29" x14ac:dyDescent="0.2">
      <c r="A514" s="12">
        <v>7203</v>
      </c>
      <c r="B514" s="9" t="s">
        <v>217</v>
      </c>
      <c r="C514" s="18"/>
      <c r="D514" s="23"/>
      <c r="E514" s="18"/>
      <c r="F514" s="198">
        <v>0</v>
      </c>
      <c r="G514" s="155" t="s">
        <v>130</v>
      </c>
      <c r="H514" s="5">
        <v>0</v>
      </c>
      <c r="I514" s="86"/>
      <c r="J514" s="96"/>
      <c r="K514" s="95"/>
      <c r="L514" s="95">
        <f>F514*H514</f>
        <v>0</v>
      </c>
      <c r="M514" s="92">
        <f t="shared" si="83"/>
        <v>0</v>
      </c>
      <c r="N514" s="92"/>
      <c r="Q514" s="101"/>
      <c r="R514" s="101"/>
      <c r="S514" s="101"/>
      <c r="T514" s="101"/>
      <c r="U514" s="101"/>
      <c r="V514" s="187"/>
      <c r="W514" s="415"/>
      <c r="X514" s="498"/>
    </row>
    <row r="515" spans="1:29" x14ac:dyDescent="0.2">
      <c r="A515" s="12">
        <v>7204</v>
      </c>
      <c r="B515" s="9" t="s">
        <v>121</v>
      </c>
      <c r="C515" s="18"/>
      <c r="D515" s="23"/>
      <c r="E515" s="18"/>
      <c r="F515" s="197">
        <f>$G$19</f>
        <v>0</v>
      </c>
      <c r="G515" s="155" t="s">
        <v>198</v>
      </c>
      <c r="H515" s="5">
        <v>0</v>
      </c>
      <c r="I515" s="86"/>
      <c r="J515" s="96"/>
      <c r="K515" s="95"/>
      <c r="L515" s="95">
        <f>F515*H515</f>
        <v>0</v>
      </c>
      <c r="M515" s="92">
        <f t="shared" si="83"/>
        <v>0</v>
      </c>
      <c r="N515" s="92"/>
      <c r="Q515" s="101"/>
      <c r="R515" s="101"/>
      <c r="S515" s="101"/>
      <c r="T515" s="101"/>
      <c r="U515" s="101"/>
      <c r="V515" s="187"/>
      <c r="W515" s="415"/>
      <c r="X515" s="498"/>
    </row>
    <row r="516" spans="1:29" x14ac:dyDescent="0.2">
      <c r="A516" s="12">
        <v>7205</v>
      </c>
      <c r="C516" s="18"/>
      <c r="D516" s="23"/>
      <c r="E516" s="18"/>
      <c r="F516" s="24"/>
      <c r="G516" s="170"/>
      <c r="H516" s="5"/>
      <c r="I516" s="86"/>
      <c r="J516" s="96"/>
      <c r="K516" s="95"/>
      <c r="L516" s="95"/>
      <c r="M516" s="92">
        <f t="shared" si="83"/>
        <v>0</v>
      </c>
      <c r="N516" s="92"/>
      <c r="Q516" s="101"/>
      <c r="R516" s="101"/>
      <c r="S516" s="101"/>
      <c r="T516" s="101"/>
      <c r="U516" s="101"/>
      <c r="V516" s="187"/>
      <c r="W516" s="415"/>
      <c r="X516" s="498"/>
    </row>
    <row r="517" spans="1:29" x14ac:dyDescent="0.2">
      <c r="C517" s="18"/>
      <c r="D517" s="23"/>
      <c r="E517" s="18"/>
      <c r="F517" s="24"/>
      <c r="G517" s="170"/>
      <c r="H517" s="5"/>
      <c r="I517" s="86"/>
      <c r="J517" s="94"/>
      <c r="K517" s="196"/>
      <c r="L517" s="196"/>
      <c r="M517" s="195"/>
      <c r="N517" s="108"/>
      <c r="Q517" s="101"/>
      <c r="R517" s="101"/>
      <c r="S517" s="101"/>
      <c r="T517" s="101"/>
      <c r="U517" s="101"/>
      <c r="V517" s="187"/>
      <c r="W517" s="415"/>
      <c r="X517" s="498"/>
    </row>
    <row r="518" spans="1:29" x14ac:dyDescent="0.2">
      <c r="A518" s="107"/>
      <c r="B518" s="106" t="s">
        <v>216</v>
      </c>
      <c r="C518" s="49"/>
      <c r="D518" s="82"/>
      <c r="E518" s="49"/>
      <c r="F518" s="130"/>
      <c r="G518" s="193"/>
      <c r="H518" s="105"/>
      <c r="I518" s="105" t="s">
        <v>79</v>
      </c>
      <c r="J518" s="104"/>
      <c r="K518" s="103">
        <f>SUM(K519:K525)</f>
        <v>0</v>
      </c>
      <c r="L518" s="103">
        <f>SUM(L519:L525)</f>
        <v>0</v>
      </c>
      <c r="M518" s="192">
        <f>SUM(M519:M525)</f>
        <v>0</v>
      </c>
      <c r="N518" s="192">
        <f>SUM(N519:N525)</f>
        <v>0</v>
      </c>
      <c r="Q518" s="101"/>
      <c r="R518" s="101"/>
      <c r="S518" s="101"/>
      <c r="T518" s="101"/>
      <c r="U518" s="101"/>
      <c r="V518" s="187"/>
      <c r="W518" s="415"/>
      <c r="X518" s="498"/>
    </row>
    <row r="519" spans="1:29" x14ac:dyDescent="0.2">
      <c r="A519" s="12">
        <v>7300</v>
      </c>
      <c r="B519" s="9" t="s">
        <v>215</v>
      </c>
      <c r="C519" s="18"/>
      <c r="D519" s="23"/>
      <c r="E519" s="18"/>
      <c r="F519" s="194">
        <f>$G$19</f>
        <v>0</v>
      </c>
      <c r="G519" s="155" t="s">
        <v>198</v>
      </c>
      <c r="H519" s="5">
        <v>0</v>
      </c>
      <c r="I519" s="86"/>
      <c r="J519" s="96"/>
      <c r="K519" s="95"/>
      <c r="L519" s="95">
        <f>F519*H519</f>
        <v>0</v>
      </c>
      <c r="M519" s="92">
        <f t="shared" ref="M519:M524" si="84">K519+L519</f>
        <v>0</v>
      </c>
      <c r="N519" s="92"/>
      <c r="Q519" s="101"/>
      <c r="R519" s="101"/>
      <c r="S519" s="101"/>
      <c r="T519" s="101"/>
      <c r="U519" s="101"/>
      <c r="V519" s="187"/>
      <c r="W519" s="415"/>
      <c r="X519" s="506" t="s">
        <v>602</v>
      </c>
      <c r="Y519" s="525"/>
      <c r="Z519" s="510"/>
      <c r="AA519" s="190"/>
      <c r="AB519" s="190"/>
      <c r="AC519" s="510"/>
    </row>
    <row r="520" spans="1:29" x14ac:dyDescent="0.2">
      <c r="A520" s="12">
        <f>A519+1</f>
        <v>7301</v>
      </c>
      <c r="B520" s="9" t="s">
        <v>214</v>
      </c>
      <c r="C520" s="18"/>
      <c r="D520" s="23"/>
      <c r="E520" s="18"/>
      <c r="F520" s="24"/>
      <c r="G520" s="155" t="s">
        <v>130</v>
      </c>
      <c r="H520" s="5">
        <v>0</v>
      </c>
      <c r="I520" s="86"/>
      <c r="J520" s="96"/>
      <c r="K520" s="95"/>
      <c r="L520" s="95">
        <f>F520*H520</f>
        <v>0</v>
      </c>
      <c r="M520" s="92">
        <f t="shared" si="84"/>
        <v>0</v>
      </c>
      <c r="N520" s="92"/>
      <c r="Q520" s="101"/>
      <c r="R520" s="101"/>
      <c r="S520" s="101"/>
      <c r="T520" s="101"/>
      <c r="U520" s="101"/>
      <c r="V520" s="187"/>
      <c r="W520" s="415"/>
      <c r="X520" s="498"/>
    </row>
    <row r="521" spans="1:29" x14ac:dyDescent="0.2">
      <c r="A521" s="12">
        <f>A520+1</f>
        <v>7302</v>
      </c>
      <c r="B521" s="9" t="s">
        <v>213</v>
      </c>
      <c r="C521" s="18"/>
      <c r="D521" s="23"/>
      <c r="E521" s="18"/>
      <c r="F521" s="194">
        <f>$G$19</f>
        <v>0</v>
      </c>
      <c r="G521" s="155" t="s">
        <v>198</v>
      </c>
      <c r="H521" s="5">
        <v>0</v>
      </c>
      <c r="I521" s="86"/>
      <c r="J521" s="96"/>
      <c r="K521" s="95"/>
      <c r="L521" s="95">
        <f>F521*H521</f>
        <v>0</v>
      </c>
      <c r="M521" s="92">
        <f t="shared" si="84"/>
        <v>0</v>
      </c>
      <c r="N521" s="92"/>
      <c r="Q521" s="101"/>
      <c r="R521" s="101"/>
      <c r="S521" s="101"/>
      <c r="T521" s="101"/>
      <c r="U521" s="101"/>
      <c r="V521" s="187"/>
      <c r="W521" s="415"/>
      <c r="X521" s="498"/>
    </row>
    <row r="522" spans="1:29" x14ac:dyDescent="0.2">
      <c r="A522" s="12">
        <f>A521+1</f>
        <v>7303</v>
      </c>
      <c r="B522" s="9" t="s">
        <v>212</v>
      </c>
      <c r="C522" s="18"/>
      <c r="D522" s="23"/>
      <c r="E522" s="18"/>
      <c r="F522" s="194">
        <f>$G$19</f>
        <v>0</v>
      </c>
      <c r="G522" s="155" t="s">
        <v>198</v>
      </c>
      <c r="H522" s="5">
        <v>0</v>
      </c>
      <c r="I522" s="86"/>
      <c r="J522" s="96"/>
      <c r="K522" s="95"/>
      <c r="L522" s="95">
        <f>F522*H522</f>
        <v>0</v>
      </c>
      <c r="M522" s="92">
        <f t="shared" si="84"/>
        <v>0</v>
      </c>
      <c r="N522" s="92"/>
      <c r="Q522" s="101"/>
      <c r="R522" s="101"/>
      <c r="S522" s="101"/>
      <c r="T522" s="101"/>
      <c r="U522" s="101"/>
      <c r="V522" s="187"/>
      <c r="W522" s="415"/>
      <c r="X522" s="498"/>
    </row>
    <row r="523" spans="1:29" x14ac:dyDescent="0.2">
      <c r="A523" s="12">
        <f>A522+1</f>
        <v>7304</v>
      </c>
      <c r="B523" s="9" t="s">
        <v>121</v>
      </c>
      <c r="C523" s="18"/>
      <c r="D523" s="23"/>
      <c r="E523" s="18"/>
      <c r="F523" s="194">
        <f>$G$19</f>
        <v>0</v>
      </c>
      <c r="G523" s="155" t="s">
        <v>198</v>
      </c>
      <c r="H523" s="5">
        <v>0</v>
      </c>
      <c r="I523" s="164"/>
      <c r="J523" s="96"/>
      <c r="K523" s="95"/>
      <c r="L523" s="95">
        <f>F523*H523</f>
        <v>0</v>
      </c>
      <c r="M523" s="92">
        <f t="shared" si="84"/>
        <v>0</v>
      </c>
      <c r="N523" s="92"/>
      <c r="Q523" s="101"/>
      <c r="R523" s="101"/>
      <c r="S523" s="101"/>
      <c r="T523" s="101"/>
      <c r="U523" s="101"/>
      <c r="V523" s="187"/>
      <c r="W523" s="415"/>
      <c r="X523" s="498"/>
    </row>
    <row r="524" spans="1:29" x14ac:dyDescent="0.2">
      <c r="A524" s="12">
        <f>A523+1</f>
        <v>7305</v>
      </c>
      <c r="C524" s="18"/>
      <c r="D524" s="23"/>
      <c r="E524" s="18"/>
      <c r="F524" s="24"/>
      <c r="G524" s="170"/>
      <c r="H524" s="5"/>
      <c r="I524" s="86"/>
      <c r="J524" s="96"/>
      <c r="K524" s="95"/>
      <c r="L524" s="95"/>
      <c r="M524" s="92">
        <f t="shared" si="84"/>
        <v>0</v>
      </c>
      <c r="N524" s="92"/>
      <c r="Q524" s="101"/>
      <c r="R524" s="101"/>
      <c r="S524" s="101"/>
      <c r="T524" s="101"/>
      <c r="U524" s="101"/>
      <c r="V524" s="187"/>
      <c r="W524" s="415"/>
      <c r="X524" s="498"/>
    </row>
    <row r="525" spans="1:29" x14ac:dyDescent="0.2">
      <c r="C525" s="18"/>
      <c r="D525" s="23"/>
      <c r="E525" s="18"/>
      <c r="F525" s="24"/>
      <c r="G525" s="170"/>
      <c r="H525" s="5"/>
      <c r="I525" s="86"/>
      <c r="J525" s="94"/>
      <c r="K525" s="93"/>
      <c r="L525" s="93"/>
      <c r="M525" s="92"/>
      <c r="N525" s="92"/>
      <c r="Q525" s="101"/>
      <c r="R525" s="101"/>
      <c r="S525" s="101"/>
      <c r="T525" s="101"/>
      <c r="U525" s="101"/>
      <c r="V525" s="187"/>
      <c r="W525" s="415"/>
      <c r="X525" s="498"/>
    </row>
    <row r="526" spans="1:29" x14ac:dyDescent="0.2">
      <c r="B526" s="106" t="s">
        <v>211</v>
      </c>
      <c r="C526" s="49"/>
      <c r="D526" s="82"/>
      <c r="E526" s="49"/>
      <c r="F526" s="130"/>
      <c r="G526" s="193"/>
      <c r="H526" s="105"/>
      <c r="I526" s="105" t="s">
        <v>79</v>
      </c>
      <c r="J526" s="104"/>
      <c r="K526" s="103">
        <f>SUM(K527:K533)</f>
        <v>0</v>
      </c>
      <c r="L526" s="103">
        <f>SUM(L527:L533)</f>
        <v>0</v>
      </c>
      <c r="M526" s="158">
        <f>SUM(M527:M533)</f>
        <v>0</v>
      </c>
      <c r="N526" s="158">
        <f>SUM(N527:N533)</f>
        <v>0</v>
      </c>
      <c r="O526" s="110"/>
      <c r="Q526" s="101"/>
      <c r="R526" s="101"/>
      <c r="S526" s="101"/>
      <c r="T526" s="101"/>
      <c r="U526" s="101"/>
      <c r="V526" s="187"/>
      <c r="W526" s="415"/>
      <c r="X526" s="498"/>
    </row>
    <row r="527" spans="1:29" x14ac:dyDescent="0.2">
      <c r="A527" s="12">
        <v>7400</v>
      </c>
      <c r="B527" s="9" t="s">
        <v>210</v>
      </c>
      <c r="C527" s="18"/>
      <c r="D527" s="23"/>
      <c r="E527" s="18"/>
      <c r="F527" s="194">
        <f>$G$19</f>
        <v>0</v>
      </c>
      <c r="G527" s="155" t="s">
        <v>198</v>
      </c>
      <c r="H527" s="5">
        <v>0</v>
      </c>
      <c r="I527" s="86"/>
      <c r="J527" s="96"/>
      <c r="K527" s="95"/>
      <c r="L527" s="95">
        <f>F527*H527</f>
        <v>0</v>
      </c>
      <c r="M527" s="92">
        <f t="shared" ref="M527:M532" si="85">K527+L527</f>
        <v>0</v>
      </c>
      <c r="N527" s="92"/>
      <c r="Q527" s="101"/>
      <c r="R527" s="101"/>
      <c r="S527" s="101"/>
      <c r="T527" s="101"/>
      <c r="U527" s="101"/>
      <c r="V527" s="187"/>
      <c r="W527" s="415"/>
      <c r="X527" s="506" t="s">
        <v>602</v>
      </c>
      <c r="Y527" s="525"/>
      <c r="Z527" s="510"/>
      <c r="AA527" s="190"/>
      <c r="AB527" s="190"/>
      <c r="AC527" s="510"/>
    </row>
    <row r="528" spans="1:29" x14ac:dyDescent="0.2">
      <c r="A528" s="12">
        <f>A527+1</f>
        <v>7401</v>
      </c>
      <c r="B528" s="9" t="s">
        <v>209</v>
      </c>
      <c r="C528" s="18"/>
      <c r="D528" s="23"/>
      <c r="E528" s="18"/>
      <c r="F528" s="24"/>
      <c r="G528" s="155" t="s">
        <v>130</v>
      </c>
      <c r="H528" s="5">
        <v>0</v>
      </c>
      <c r="I528" s="86"/>
      <c r="J528" s="96"/>
      <c r="K528" s="95"/>
      <c r="L528" s="95">
        <f>F528*H528</f>
        <v>0</v>
      </c>
      <c r="M528" s="92">
        <f t="shared" si="85"/>
        <v>0</v>
      </c>
      <c r="N528" s="92"/>
      <c r="Q528" s="101"/>
      <c r="R528" s="101"/>
      <c r="S528" s="101"/>
      <c r="T528" s="101"/>
      <c r="U528" s="101"/>
      <c r="V528" s="187"/>
      <c r="W528" s="415"/>
      <c r="X528" s="498"/>
    </row>
    <row r="529" spans="1:29" x14ac:dyDescent="0.2">
      <c r="A529" s="12">
        <f>A528+1</f>
        <v>7402</v>
      </c>
      <c r="B529" s="9" t="s">
        <v>208</v>
      </c>
      <c r="C529" s="18"/>
      <c r="D529" s="23"/>
      <c r="E529" s="18"/>
      <c r="F529" s="24"/>
      <c r="G529" s="155" t="s">
        <v>130</v>
      </c>
      <c r="H529" s="5">
        <v>0</v>
      </c>
      <c r="I529" s="86"/>
      <c r="J529" s="96"/>
      <c r="K529" s="95"/>
      <c r="L529" s="95">
        <f>F529*H529</f>
        <v>0</v>
      </c>
      <c r="M529" s="92">
        <f t="shared" si="85"/>
        <v>0</v>
      </c>
      <c r="N529" s="92"/>
      <c r="Q529" s="101"/>
      <c r="R529" s="101"/>
      <c r="S529" s="101"/>
      <c r="T529" s="101"/>
      <c r="U529" s="101"/>
      <c r="V529" s="187"/>
      <c r="W529" s="415"/>
      <c r="X529" s="498"/>
    </row>
    <row r="530" spans="1:29" x14ac:dyDescent="0.2">
      <c r="A530" s="12">
        <f>A529+1</f>
        <v>7403</v>
      </c>
      <c r="B530" s="9" t="s">
        <v>207</v>
      </c>
      <c r="C530" s="18"/>
      <c r="D530" s="23"/>
      <c r="E530" s="18"/>
      <c r="F530" s="24"/>
      <c r="G530" s="155" t="s">
        <v>130</v>
      </c>
      <c r="H530" s="5">
        <v>0</v>
      </c>
      <c r="I530" s="86"/>
      <c r="J530" s="96"/>
      <c r="K530" s="95"/>
      <c r="L530" s="95">
        <f>F530*H530</f>
        <v>0</v>
      </c>
      <c r="M530" s="92">
        <f t="shared" si="85"/>
        <v>0</v>
      </c>
      <c r="N530" s="92"/>
      <c r="Q530" s="101"/>
      <c r="R530" s="101"/>
      <c r="S530" s="101"/>
      <c r="T530" s="101"/>
      <c r="U530" s="101"/>
      <c r="V530" s="187"/>
      <c r="W530" s="415"/>
      <c r="X530" s="498"/>
    </row>
    <row r="531" spans="1:29" x14ac:dyDescent="0.2">
      <c r="A531" s="12">
        <f>A530+1</f>
        <v>7404</v>
      </c>
      <c r="B531" s="9" t="s">
        <v>121</v>
      </c>
      <c r="C531" s="18"/>
      <c r="D531" s="23"/>
      <c r="E531" s="18"/>
      <c r="F531" s="194">
        <f>$G$19</f>
        <v>0</v>
      </c>
      <c r="G531" s="155" t="s">
        <v>198</v>
      </c>
      <c r="H531" s="5">
        <v>0</v>
      </c>
      <c r="I531" s="86"/>
      <c r="J531" s="96"/>
      <c r="K531" s="95"/>
      <c r="L531" s="95">
        <f>F531*H531</f>
        <v>0</v>
      </c>
      <c r="M531" s="92">
        <f t="shared" si="85"/>
        <v>0</v>
      </c>
      <c r="N531" s="92"/>
      <c r="Q531" s="101"/>
      <c r="R531" s="101"/>
      <c r="S531" s="101"/>
      <c r="T531" s="101"/>
      <c r="U531" s="101"/>
      <c r="V531" s="187"/>
      <c r="W531" s="415"/>
      <c r="X531" s="498"/>
    </row>
    <row r="532" spans="1:29" x14ac:dyDescent="0.2">
      <c r="A532" s="12">
        <f>A531+1</f>
        <v>7405</v>
      </c>
      <c r="C532" s="18"/>
      <c r="D532" s="23"/>
      <c r="E532" s="18"/>
      <c r="F532" s="24"/>
      <c r="G532" s="170"/>
      <c r="H532" s="5"/>
      <c r="I532" s="86"/>
      <c r="J532" s="96"/>
      <c r="K532" s="95"/>
      <c r="L532" s="95"/>
      <c r="M532" s="92">
        <f t="shared" si="85"/>
        <v>0</v>
      </c>
      <c r="N532" s="92"/>
      <c r="Q532" s="101"/>
      <c r="R532" s="101"/>
      <c r="S532" s="101"/>
      <c r="T532" s="101"/>
      <c r="U532" s="101"/>
      <c r="V532" s="187"/>
      <c r="W532" s="415"/>
      <c r="X532" s="498"/>
    </row>
    <row r="533" spans="1:29" x14ac:dyDescent="0.2">
      <c r="C533" s="18"/>
      <c r="D533" s="23"/>
      <c r="E533" s="18"/>
      <c r="F533" s="24"/>
      <c r="G533" s="170"/>
      <c r="H533" s="5"/>
      <c r="I533" s="86"/>
      <c r="J533" s="94"/>
      <c r="K533" s="93"/>
      <c r="L533" s="93"/>
      <c r="M533" s="92"/>
      <c r="N533" s="92"/>
      <c r="Q533" s="101"/>
      <c r="R533" s="101"/>
      <c r="S533" s="101"/>
      <c r="T533" s="101"/>
      <c r="U533" s="101"/>
      <c r="V533" s="187"/>
      <c r="W533" s="415"/>
      <c r="X533" s="498"/>
    </row>
    <row r="534" spans="1:29" x14ac:dyDescent="0.2">
      <c r="B534" s="106" t="s">
        <v>206</v>
      </c>
      <c r="C534" s="49"/>
      <c r="D534" s="82"/>
      <c r="E534" s="49"/>
      <c r="F534" s="130"/>
      <c r="G534" s="193"/>
      <c r="H534" s="105"/>
      <c r="I534" s="105" t="s">
        <v>79</v>
      </c>
      <c r="J534" s="104"/>
      <c r="K534" s="103">
        <f>SUM(K535:K540)</f>
        <v>0</v>
      </c>
      <c r="L534" s="103">
        <f>SUM(L535:L540)</f>
        <v>0</v>
      </c>
      <c r="M534" s="158">
        <f>SUM(M535:M540)</f>
        <v>0</v>
      </c>
      <c r="N534" s="158">
        <f>SUM(N535:N541)</f>
        <v>0</v>
      </c>
      <c r="O534" s="110"/>
      <c r="Q534" s="101"/>
      <c r="R534" s="101"/>
      <c r="S534" s="101"/>
      <c r="T534" s="101"/>
      <c r="U534" s="101"/>
      <c r="V534" s="187"/>
      <c r="W534" s="415"/>
      <c r="X534" s="498"/>
    </row>
    <row r="535" spans="1:29" x14ac:dyDescent="0.2">
      <c r="A535" s="12">
        <v>7500</v>
      </c>
      <c r="B535" s="9" t="s">
        <v>205</v>
      </c>
      <c r="C535" s="18"/>
      <c r="D535" s="23"/>
      <c r="E535" s="18"/>
      <c r="F535" s="194">
        <f>$G$261</f>
        <v>0</v>
      </c>
      <c r="G535" s="155" t="s">
        <v>198</v>
      </c>
      <c r="H535" s="5">
        <v>0</v>
      </c>
      <c r="I535" s="86"/>
      <c r="J535" s="96"/>
      <c r="K535" s="95"/>
      <c r="L535" s="95">
        <f>F535*H535</f>
        <v>0</v>
      </c>
      <c r="M535" s="92">
        <f>K535+L535</f>
        <v>0</v>
      </c>
      <c r="N535" s="92"/>
      <c r="Q535" s="101"/>
      <c r="R535" s="101"/>
      <c r="S535" s="101"/>
      <c r="T535" s="101"/>
      <c r="U535" s="101"/>
      <c r="V535" s="187"/>
      <c r="W535" s="415"/>
      <c r="X535" s="506" t="s">
        <v>603</v>
      </c>
      <c r="Y535" s="525"/>
      <c r="Z535" s="510"/>
      <c r="AA535" s="190"/>
      <c r="AB535" s="190"/>
      <c r="AC535" s="510"/>
    </row>
    <row r="536" spans="1:29" x14ac:dyDescent="0.2">
      <c r="A536" s="12">
        <f>A535+1</f>
        <v>7501</v>
      </c>
      <c r="B536" s="9" t="s">
        <v>204</v>
      </c>
      <c r="C536" s="18"/>
      <c r="D536" s="23"/>
      <c r="E536" s="18"/>
      <c r="F536" s="26"/>
      <c r="G536" s="155" t="s">
        <v>198</v>
      </c>
      <c r="H536" s="5">
        <v>0</v>
      </c>
      <c r="I536" s="86"/>
      <c r="J536" s="96"/>
      <c r="K536" s="95"/>
      <c r="L536" s="95">
        <f>F536*H536</f>
        <v>0</v>
      </c>
      <c r="M536" s="92">
        <f>K536+L536</f>
        <v>0</v>
      </c>
      <c r="N536" s="92"/>
      <c r="Q536" s="101"/>
      <c r="R536" s="101"/>
      <c r="S536" s="101"/>
      <c r="T536" s="101"/>
      <c r="U536" s="101"/>
      <c r="V536" s="187"/>
      <c r="W536" s="415"/>
      <c r="X536" s="498"/>
    </row>
    <row r="537" spans="1:29" x14ac:dyDescent="0.2">
      <c r="A537" s="12">
        <f>A536+1</f>
        <v>7502</v>
      </c>
      <c r="B537" s="9" t="s">
        <v>203</v>
      </c>
      <c r="C537" s="18"/>
      <c r="D537" s="23"/>
      <c r="E537" s="18"/>
      <c r="F537" s="191">
        <v>0</v>
      </c>
      <c r="G537" s="155" t="s">
        <v>130</v>
      </c>
      <c r="H537" s="5">
        <v>0</v>
      </c>
      <c r="I537" s="86"/>
      <c r="J537" s="96"/>
      <c r="K537" s="95"/>
      <c r="L537" s="95">
        <f>F537*H537</f>
        <v>0</v>
      </c>
      <c r="M537" s="92">
        <f>K537+L537</f>
        <v>0</v>
      </c>
      <c r="N537" s="92"/>
      <c r="Q537" s="101"/>
      <c r="R537" s="101"/>
      <c r="S537" s="101"/>
      <c r="T537" s="101"/>
      <c r="U537" s="101"/>
      <c r="V537" s="187"/>
      <c r="W537" s="415"/>
      <c r="X537" s="498"/>
    </row>
    <row r="538" spans="1:29" x14ac:dyDescent="0.2">
      <c r="A538" s="12">
        <f>A537+1</f>
        <v>7503</v>
      </c>
      <c r="B538" s="9" t="s">
        <v>121</v>
      </c>
      <c r="C538" s="18"/>
      <c r="D538" s="23"/>
      <c r="E538" s="18"/>
      <c r="F538" s="194">
        <f>$F$535</f>
        <v>0</v>
      </c>
      <c r="G538" s="155" t="s">
        <v>198</v>
      </c>
      <c r="H538" s="5">
        <v>0</v>
      </c>
      <c r="I538" s="86"/>
      <c r="J538" s="96"/>
      <c r="K538" s="95"/>
      <c r="L538" s="95">
        <f>F538*H538</f>
        <v>0</v>
      </c>
      <c r="M538" s="92">
        <f>K538+L538</f>
        <v>0</v>
      </c>
      <c r="N538" s="92"/>
      <c r="Q538" s="101"/>
      <c r="R538" s="101"/>
      <c r="S538" s="101"/>
      <c r="T538" s="101"/>
      <c r="U538" s="101"/>
      <c r="V538" s="187"/>
      <c r="W538" s="415"/>
      <c r="X538" s="498"/>
    </row>
    <row r="539" spans="1:29" x14ac:dyDescent="0.2">
      <c r="A539" s="12">
        <f>A538+1</f>
        <v>7504</v>
      </c>
      <c r="C539" s="18"/>
      <c r="D539" s="23"/>
      <c r="E539" s="18"/>
      <c r="F539" s="191"/>
      <c r="G539" s="170"/>
      <c r="H539" s="5"/>
      <c r="I539" s="86"/>
      <c r="J539" s="96"/>
      <c r="K539" s="95"/>
      <c r="L539" s="95"/>
      <c r="M539" s="92">
        <f>K539+L539</f>
        <v>0</v>
      </c>
      <c r="N539" s="92"/>
      <c r="Q539" s="101"/>
      <c r="R539" s="101"/>
      <c r="S539" s="101"/>
      <c r="T539" s="101"/>
      <c r="U539" s="101"/>
      <c r="V539" s="187"/>
      <c r="W539" s="415"/>
      <c r="X539" s="498"/>
    </row>
    <row r="540" spans="1:29" x14ac:dyDescent="0.2">
      <c r="C540" s="18"/>
      <c r="D540" s="23"/>
      <c r="E540" s="18"/>
      <c r="F540" s="24"/>
      <c r="G540" s="170"/>
      <c r="H540" s="5"/>
      <c r="I540" s="86"/>
      <c r="J540" s="86"/>
      <c r="K540" s="93"/>
      <c r="L540" s="93"/>
      <c r="M540" s="95"/>
      <c r="N540" s="95"/>
      <c r="Q540" s="101"/>
      <c r="R540" s="101"/>
      <c r="S540" s="101"/>
      <c r="T540" s="101"/>
      <c r="U540" s="101"/>
      <c r="V540" s="187"/>
      <c r="W540" s="415"/>
      <c r="X540" s="498"/>
    </row>
    <row r="541" spans="1:29" x14ac:dyDescent="0.2">
      <c r="C541" s="18"/>
      <c r="D541" s="23"/>
      <c r="E541" s="18"/>
      <c r="F541" s="24"/>
      <c r="G541" s="170"/>
      <c r="H541" s="5"/>
      <c r="I541" s="86"/>
      <c r="J541" s="86"/>
      <c r="K541" s="168"/>
      <c r="L541" s="168"/>
      <c r="M541" s="108"/>
      <c r="N541" s="108"/>
      <c r="Q541" s="101"/>
      <c r="R541" s="101"/>
      <c r="S541" s="101"/>
      <c r="T541" s="101"/>
      <c r="U541" s="101"/>
      <c r="V541" s="187"/>
      <c r="W541" s="415"/>
      <c r="X541" s="498"/>
    </row>
    <row r="542" spans="1:29" x14ac:dyDescent="0.2">
      <c r="A542" s="107"/>
      <c r="B542" s="106" t="s">
        <v>202</v>
      </c>
      <c r="C542" s="49"/>
      <c r="D542" s="82"/>
      <c r="E542" s="49"/>
      <c r="F542" s="130"/>
      <c r="G542" s="193"/>
      <c r="H542" s="105"/>
      <c r="I542" s="105" t="s">
        <v>79</v>
      </c>
      <c r="J542" s="104"/>
      <c r="K542" s="103">
        <f>SUM(K543:K557)</f>
        <v>0</v>
      </c>
      <c r="L542" s="103">
        <f>SUM(L543:L557)</f>
        <v>0</v>
      </c>
      <c r="M542" s="192">
        <f>SUM(M543:M557)</f>
        <v>0</v>
      </c>
      <c r="N542" s="192">
        <f>SUM(N543:N557)</f>
        <v>0</v>
      </c>
      <c r="Q542" s="101"/>
      <c r="R542" s="101"/>
      <c r="S542" s="101"/>
      <c r="T542" s="101"/>
      <c r="U542" s="101"/>
      <c r="V542" s="187"/>
      <c r="W542" s="415"/>
      <c r="X542" s="498"/>
      <c r="AB542" s="5" t="s">
        <v>255</v>
      </c>
    </row>
    <row r="543" spans="1:29" x14ac:dyDescent="0.2">
      <c r="A543" s="12">
        <v>7600</v>
      </c>
      <c r="B543" s="9" t="s">
        <v>201</v>
      </c>
      <c r="C543" s="18"/>
      <c r="D543" s="23"/>
      <c r="E543" s="18"/>
      <c r="F543" s="17">
        <v>0</v>
      </c>
      <c r="G543" s="155" t="s">
        <v>200</v>
      </c>
      <c r="H543" s="5">
        <v>0</v>
      </c>
      <c r="I543" s="164"/>
      <c r="J543" s="96"/>
      <c r="K543" s="95"/>
      <c r="L543" s="95">
        <f t="shared" ref="L543:L551" si="86">F543*H543</f>
        <v>0</v>
      </c>
      <c r="M543" s="92">
        <f t="shared" ref="M543:M556" si="87">K543+L543</f>
        <v>0</v>
      </c>
      <c r="N543" s="92"/>
      <c r="Q543" s="9"/>
      <c r="R543" s="101"/>
      <c r="S543" s="101"/>
      <c r="T543" s="101"/>
      <c r="U543" s="101"/>
      <c r="V543" s="187"/>
      <c r="W543" s="415"/>
      <c r="X543" s="498"/>
    </row>
    <row r="544" spans="1:29" x14ac:dyDescent="0.2">
      <c r="A544" s="12">
        <f t="shared" ref="A544:A556" si="88">A543+1</f>
        <v>7601</v>
      </c>
      <c r="B544" s="9" t="s">
        <v>199</v>
      </c>
      <c r="C544" s="18"/>
      <c r="D544" s="23"/>
      <c r="E544" s="18"/>
      <c r="F544" s="191">
        <v>0</v>
      </c>
      <c r="G544" s="155" t="s">
        <v>198</v>
      </c>
      <c r="H544" s="5">
        <v>0</v>
      </c>
      <c r="I544" s="86"/>
      <c r="J544" s="96"/>
      <c r="K544" s="95"/>
      <c r="L544" s="95">
        <f t="shared" si="86"/>
        <v>0</v>
      </c>
      <c r="M544" s="92">
        <f t="shared" si="87"/>
        <v>0</v>
      </c>
      <c r="N544" s="92"/>
      <c r="Q544" s="9"/>
      <c r="R544" s="101"/>
      <c r="S544" s="101"/>
      <c r="T544" s="101"/>
      <c r="U544" s="101"/>
      <c r="V544" s="187"/>
      <c r="W544" s="415"/>
      <c r="X544" s="498"/>
    </row>
    <row r="545" spans="1:29" x14ac:dyDescent="0.2">
      <c r="A545" s="12">
        <f t="shared" si="88"/>
        <v>7602</v>
      </c>
      <c r="B545" s="9" t="s">
        <v>197</v>
      </c>
      <c r="C545" s="18"/>
      <c r="D545" s="23"/>
      <c r="E545" s="191" t="s">
        <v>190</v>
      </c>
      <c r="F545" s="24">
        <v>0</v>
      </c>
      <c r="G545" s="155" t="s">
        <v>130</v>
      </c>
      <c r="H545" s="5">
        <v>0</v>
      </c>
      <c r="I545" s="86"/>
      <c r="J545" s="96"/>
      <c r="K545" s="95"/>
      <c r="L545" s="95">
        <f t="shared" si="86"/>
        <v>0</v>
      </c>
      <c r="M545" s="92">
        <f t="shared" si="87"/>
        <v>0</v>
      </c>
      <c r="N545" s="92"/>
      <c r="Q545" s="9"/>
      <c r="R545" s="101"/>
      <c r="S545" s="101"/>
      <c r="T545" s="101"/>
      <c r="U545" s="101"/>
      <c r="V545" s="187"/>
      <c r="W545" s="415"/>
      <c r="X545" s="498"/>
    </row>
    <row r="546" spans="1:29" x14ac:dyDescent="0.2">
      <c r="A546" s="12">
        <f t="shared" si="88"/>
        <v>7603</v>
      </c>
      <c r="B546" s="9" t="s">
        <v>196</v>
      </c>
      <c r="C546" s="18"/>
      <c r="D546" s="23"/>
      <c r="E546" s="191" t="s">
        <v>190</v>
      </c>
      <c r="F546" s="191">
        <v>0</v>
      </c>
      <c r="G546" s="155" t="s">
        <v>130</v>
      </c>
      <c r="H546" s="5">
        <v>0</v>
      </c>
      <c r="I546" s="86"/>
      <c r="J546" s="96"/>
      <c r="K546" s="95"/>
      <c r="L546" s="95">
        <f t="shared" si="86"/>
        <v>0</v>
      </c>
      <c r="M546" s="92">
        <f t="shared" si="87"/>
        <v>0</v>
      </c>
      <c r="N546" s="92"/>
      <c r="Q546" s="9"/>
      <c r="R546" s="101"/>
      <c r="S546" s="101"/>
      <c r="T546" s="101"/>
      <c r="U546" s="101"/>
      <c r="V546" s="187"/>
      <c r="W546" s="415"/>
      <c r="X546" s="498"/>
    </row>
    <row r="547" spans="1:29" x14ac:dyDescent="0.2">
      <c r="A547" s="12">
        <f t="shared" si="88"/>
        <v>7604</v>
      </c>
      <c r="B547" s="9" t="s">
        <v>195</v>
      </c>
      <c r="C547" s="18"/>
      <c r="D547" s="23"/>
      <c r="E547" s="191" t="s">
        <v>190</v>
      </c>
      <c r="F547" s="191">
        <v>0</v>
      </c>
      <c r="G547" s="155" t="s">
        <v>130</v>
      </c>
      <c r="H547" s="5">
        <v>0</v>
      </c>
      <c r="I547" s="86"/>
      <c r="J547" s="96"/>
      <c r="K547" s="95"/>
      <c r="L547" s="95">
        <f t="shared" si="86"/>
        <v>0</v>
      </c>
      <c r="M547" s="92">
        <f t="shared" si="87"/>
        <v>0</v>
      </c>
      <c r="N547" s="92"/>
      <c r="Q547" s="9"/>
      <c r="R547" s="101"/>
      <c r="S547" s="101"/>
      <c r="T547" s="101"/>
      <c r="U547" s="101"/>
      <c r="V547" s="187"/>
      <c r="W547" s="415"/>
      <c r="X547" s="498"/>
    </row>
    <row r="548" spans="1:29" x14ac:dyDescent="0.2">
      <c r="A548" s="12">
        <f t="shared" si="88"/>
        <v>7605</v>
      </c>
      <c r="B548" s="9" t="s">
        <v>194</v>
      </c>
      <c r="C548" s="18"/>
      <c r="D548" s="23"/>
      <c r="E548" s="191" t="s">
        <v>190</v>
      </c>
      <c r="F548" s="24">
        <v>0</v>
      </c>
      <c r="G548" s="155" t="s">
        <v>130</v>
      </c>
      <c r="H548" s="5">
        <v>0</v>
      </c>
      <c r="I548" s="86"/>
      <c r="J548" s="96"/>
      <c r="K548" s="95"/>
      <c r="L548" s="95">
        <f t="shared" si="86"/>
        <v>0</v>
      </c>
      <c r="M548" s="92">
        <f t="shared" si="87"/>
        <v>0</v>
      </c>
      <c r="N548" s="92"/>
      <c r="Q548" s="9"/>
      <c r="R548" s="101"/>
      <c r="S548" s="101"/>
      <c r="T548" s="101"/>
      <c r="U548" s="101"/>
      <c r="V548" s="187"/>
      <c r="W548" s="415"/>
      <c r="X548" s="498"/>
    </row>
    <row r="549" spans="1:29" x14ac:dyDescent="0.2">
      <c r="A549" s="12">
        <f t="shared" si="88"/>
        <v>7606</v>
      </c>
      <c r="B549" s="9" t="s">
        <v>193</v>
      </c>
      <c r="C549" s="18"/>
      <c r="D549" s="23"/>
      <c r="E549" s="191" t="s">
        <v>190</v>
      </c>
      <c r="F549" s="24">
        <v>0</v>
      </c>
      <c r="G549" s="155" t="s">
        <v>130</v>
      </c>
      <c r="H549" s="5">
        <v>0</v>
      </c>
      <c r="I549" s="86"/>
      <c r="J549" s="96"/>
      <c r="K549" s="95"/>
      <c r="L549" s="95">
        <f t="shared" si="86"/>
        <v>0</v>
      </c>
      <c r="M549" s="92">
        <f t="shared" si="87"/>
        <v>0</v>
      </c>
      <c r="N549" s="92"/>
      <c r="Q549" s="9"/>
      <c r="R549" s="101"/>
      <c r="S549" s="101"/>
      <c r="T549" s="101"/>
      <c r="U549" s="101"/>
      <c r="V549" s="187"/>
      <c r="W549" s="415"/>
      <c r="X549" s="498"/>
    </row>
    <row r="550" spans="1:29" x14ac:dyDescent="0.2">
      <c r="A550" s="12">
        <f t="shared" si="88"/>
        <v>7607</v>
      </c>
      <c r="B550" s="9" t="s">
        <v>192</v>
      </c>
      <c r="C550" s="18"/>
      <c r="D550" s="23"/>
      <c r="E550" s="191" t="s">
        <v>190</v>
      </c>
      <c r="F550" s="24">
        <v>0</v>
      </c>
      <c r="G550" s="155" t="s">
        <v>130</v>
      </c>
      <c r="H550" s="5">
        <v>0</v>
      </c>
      <c r="I550" s="86"/>
      <c r="J550" s="96"/>
      <c r="K550" s="95"/>
      <c r="L550" s="95">
        <f t="shared" si="86"/>
        <v>0</v>
      </c>
      <c r="M550" s="92">
        <f t="shared" si="87"/>
        <v>0</v>
      </c>
      <c r="N550" s="92"/>
      <c r="Q550" s="9"/>
      <c r="R550" s="101"/>
      <c r="S550" s="101"/>
      <c r="T550" s="101"/>
      <c r="U550" s="101"/>
      <c r="V550" s="187"/>
      <c r="W550" s="415"/>
      <c r="X550" s="498"/>
    </row>
    <row r="551" spans="1:29" x14ac:dyDescent="0.2">
      <c r="A551" s="12">
        <f t="shared" si="88"/>
        <v>7608</v>
      </c>
      <c r="B551" s="9" t="s">
        <v>191</v>
      </c>
      <c r="C551" s="18"/>
      <c r="D551" s="23"/>
      <c r="E551" s="191" t="s">
        <v>190</v>
      </c>
      <c r="F551" s="24">
        <v>0</v>
      </c>
      <c r="G551" s="155" t="s">
        <v>130</v>
      </c>
      <c r="H551" s="5">
        <v>0</v>
      </c>
      <c r="I551" s="86"/>
      <c r="J551" s="96"/>
      <c r="K551" s="95"/>
      <c r="L551" s="95">
        <f t="shared" si="86"/>
        <v>0</v>
      </c>
      <c r="M551" s="92">
        <f t="shared" si="87"/>
        <v>0</v>
      </c>
      <c r="N551" s="92"/>
      <c r="Q551" s="9"/>
      <c r="R551" s="101"/>
      <c r="S551" s="101"/>
      <c r="T551" s="101"/>
      <c r="U551" s="101"/>
      <c r="V551" s="187"/>
      <c r="W551" s="415"/>
      <c r="X551" s="498"/>
    </row>
    <row r="552" spans="1:29" x14ac:dyDescent="0.2">
      <c r="A552" s="12">
        <f t="shared" si="88"/>
        <v>7609</v>
      </c>
      <c r="B552" s="9" t="s">
        <v>189</v>
      </c>
      <c r="C552" s="18"/>
      <c r="D552" s="23"/>
      <c r="E552" s="18"/>
      <c r="F552" s="24"/>
      <c r="G552" s="156"/>
      <c r="H552" s="5"/>
      <c r="I552" s="86"/>
      <c r="J552" s="96"/>
      <c r="K552" s="95"/>
      <c r="L552" s="95">
        <v>0</v>
      </c>
      <c r="M552" s="92">
        <f t="shared" si="87"/>
        <v>0</v>
      </c>
      <c r="N552" s="92"/>
      <c r="Q552" s="9"/>
      <c r="R552" s="101"/>
      <c r="S552" s="101"/>
      <c r="T552" s="101"/>
      <c r="U552" s="101"/>
      <c r="V552" s="187"/>
      <c r="W552" s="415"/>
      <c r="X552" s="498"/>
    </row>
    <row r="553" spans="1:29" x14ac:dyDescent="0.2">
      <c r="A553" s="12">
        <f t="shared" si="88"/>
        <v>7610</v>
      </c>
      <c r="B553" s="9" t="s">
        <v>188</v>
      </c>
      <c r="C553" s="18"/>
      <c r="D553" s="23"/>
      <c r="E553" s="18" t="s">
        <v>187</v>
      </c>
      <c r="F553" s="14">
        <v>0</v>
      </c>
      <c r="G553" s="156" t="s">
        <v>169</v>
      </c>
      <c r="H553" s="190">
        <v>0</v>
      </c>
      <c r="I553" s="86"/>
      <c r="J553" s="96"/>
      <c r="K553" s="95"/>
      <c r="L553" s="95">
        <f>ROUND((F553*H553)*2,1)/2</f>
        <v>0</v>
      </c>
      <c r="M553" s="92">
        <f t="shared" si="87"/>
        <v>0</v>
      </c>
      <c r="N553" s="92"/>
      <c r="Q553" s="9"/>
      <c r="R553" s="101"/>
      <c r="S553" s="101"/>
      <c r="T553" s="101"/>
      <c r="U553" s="101"/>
      <c r="V553" s="187"/>
      <c r="W553" s="415"/>
      <c r="X553" s="506" t="s">
        <v>604</v>
      </c>
      <c r="Y553" s="525"/>
      <c r="Z553" s="510"/>
      <c r="AA553" s="190"/>
      <c r="AB553" s="190"/>
      <c r="AC553" s="510"/>
    </row>
    <row r="554" spans="1:29" x14ac:dyDescent="0.2">
      <c r="A554" s="12">
        <f t="shared" si="88"/>
        <v>7611</v>
      </c>
      <c r="B554" s="9" t="s">
        <v>186</v>
      </c>
      <c r="C554" s="18"/>
      <c r="D554" s="23"/>
      <c r="E554" s="18"/>
      <c r="F554" s="24">
        <v>0</v>
      </c>
      <c r="G554" s="155" t="s">
        <v>130</v>
      </c>
      <c r="H554" s="5">
        <v>0</v>
      </c>
      <c r="I554" s="86"/>
      <c r="J554" s="96"/>
      <c r="K554" s="95"/>
      <c r="L554" s="95">
        <f>F554*H554</f>
        <v>0</v>
      </c>
      <c r="M554" s="92">
        <f t="shared" si="87"/>
        <v>0</v>
      </c>
      <c r="N554" s="92"/>
      <c r="Q554" s="9"/>
      <c r="R554" s="101"/>
      <c r="S554" s="101"/>
      <c r="T554" s="101"/>
      <c r="U554" s="101"/>
      <c r="V554" s="187"/>
      <c r="W554" s="415"/>
      <c r="X554" s="498"/>
    </row>
    <row r="555" spans="1:29" x14ac:dyDescent="0.2">
      <c r="A555" s="12">
        <f t="shared" si="88"/>
        <v>7612</v>
      </c>
      <c r="B555" s="9" t="s">
        <v>185</v>
      </c>
      <c r="C555" s="18"/>
      <c r="D555" s="23"/>
      <c r="E555" s="18"/>
      <c r="F555" s="24">
        <v>0</v>
      </c>
      <c r="G555" s="155" t="s">
        <v>130</v>
      </c>
      <c r="H555" s="5">
        <v>0</v>
      </c>
      <c r="I555" s="86"/>
      <c r="J555" s="96"/>
      <c r="K555" s="95"/>
      <c r="L555" s="95">
        <f>F555*H555</f>
        <v>0</v>
      </c>
      <c r="M555" s="92">
        <f t="shared" si="87"/>
        <v>0</v>
      </c>
      <c r="N555" s="92"/>
      <c r="Q555" s="9"/>
      <c r="R555" s="101"/>
      <c r="S555" s="101"/>
      <c r="T555" s="101"/>
      <c r="U555" s="101"/>
      <c r="V555" s="187"/>
      <c r="W555" s="415"/>
      <c r="X555" s="498"/>
    </row>
    <row r="556" spans="1:29" x14ac:dyDescent="0.2">
      <c r="A556" s="12">
        <f t="shared" si="88"/>
        <v>7613</v>
      </c>
      <c r="C556" s="18"/>
      <c r="D556" s="23"/>
      <c r="E556" s="18"/>
      <c r="F556" s="24"/>
      <c r="G556" s="23"/>
      <c r="H556" s="5"/>
      <c r="I556" s="86"/>
      <c r="J556" s="96"/>
      <c r="K556" s="95"/>
      <c r="L556" s="95"/>
      <c r="M556" s="92">
        <f t="shared" si="87"/>
        <v>0</v>
      </c>
      <c r="N556" s="92"/>
      <c r="Q556" s="101"/>
      <c r="R556" s="101"/>
      <c r="S556" s="101"/>
      <c r="T556" s="101"/>
      <c r="U556" s="101"/>
      <c r="V556" s="187"/>
      <c r="W556" s="415"/>
      <c r="X556" s="498"/>
    </row>
    <row r="557" spans="1:29" x14ac:dyDescent="0.2">
      <c r="C557" s="18"/>
      <c r="D557" s="23"/>
      <c r="E557" s="18"/>
      <c r="F557" s="24"/>
      <c r="G557" s="23"/>
      <c r="H557" s="5"/>
      <c r="I557" s="86"/>
      <c r="J557" s="96"/>
      <c r="K557" s="95"/>
      <c r="L557" s="95"/>
      <c r="M557" s="92"/>
      <c r="N557" s="92"/>
      <c r="Q557" s="101"/>
      <c r="R557" s="101"/>
      <c r="S557" s="101"/>
      <c r="T557" s="101"/>
      <c r="U557" s="101"/>
      <c r="V557" s="187"/>
      <c r="W557" s="415"/>
      <c r="X557" s="498"/>
    </row>
    <row r="558" spans="1:29" x14ac:dyDescent="0.2">
      <c r="A558" s="107"/>
      <c r="B558" s="106" t="s">
        <v>184</v>
      </c>
      <c r="C558" s="49"/>
      <c r="D558" s="82"/>
      <c r="E558" s="49"/>
      <c r="F558" s="130"/>
      <c r="G558" s="159"/>
      <c r="H558" s="105"/>
      <c r="I558" s="105" t="s">
        <v>79</v>
      </c>
      <c r="J558" s="104"/>
      <c r="K558" s="103">
        <f>SUM(K559:K565)</f>
        <v>0</v>
      </c>
      <c r="L558" s="103">
        <f>SUM(L559:L565)</f>
        <v>0</v>
      </c>
      <c r="M558" s="158">
        <f>SUM(M559:M565)</f>
        <v>0</v>
      </c>
      <c r="N558" s="158">
        <f>SUM(N559:N565)</f>
        <v>0</v>
      </c>
      <c r="O558" s="110"/>
      <c r="Q558" s="101"/>
      <c r="R558" s="101"/>
      <c r="S558" s="101"/>
      <c r="T558" s="101"/>
      <c r="U558" s="101"/>
      <c r="V558" s="187"/>
      <c r="W558" s="415"/>
      <c r="X558" s="498"/>
    </row>
    <row r="559" spans="1:29" x14ac:dyDescent="0.2">
      <c r="A559" s="12">
        <v>7700</v>
      </c>
      <c r="B559" s="9" t="s">
        <v>183</v>
      </c>
      <c r="C559" s="18"/>
      <c r="D559" s="23"/>
      <c r="E559" s="18"/>
      <c r="F559" s="24"/>
      <c r="G559" s="156"/>
      <c r="H559" s="5"/>
      <c r="J559" s="96"/>
      <c r="K559" s="95"/>
      <c r="L559" s="95">
        <v>0</v>
      </c>
      <c r="M559" s="92">
        <f>K559+L559</f>
        <v>0</v>
      </c>
      <c r="N559" s="92"/>
      <c r="X559" s="498"/>
    </row>
    <row r="560" spans="1:29" x14ac:dyDescent="0.2">
      <c r="A560" s="12">
        <f>A559+1</f>
        <v>7701</v>
      </c>
      <c r="B560" s="9" t="s">
        <v>182</v>
      </c>
      <c r="C560" s="18"/>
      <c r="D560" s="23"/>
      <c r="E560" s="18"/>
      <c r="F560" s="24"/>
      <c r="G560" s="156"/>
      <c r="H560" s="5"/>
      <c r="J560" s="96"/>
      <c r="K560" s="95"/>
      <c r="L560" s="95">
        <v>0</v>
      </c>
      <c r="M560" s="92">
        <f>K560+L560</f>
        <v>0</v>
      </c>
      <c r="N560" s="92"/>
      <c r="X560" s="498"/>
    </row>
    <row r="561" spans="1:29" x14ac:dyDescent="0.2">
      <c r="A561" s="12">
        <f>A560+1</f>
        <v>7702</v>
      </c>
      <c r="B561" s="9" t="s">
        <v>181</v>
      </c>
      <c r="C561" s="18"/>
      <c r="D561" s="23"/>
      <c r="E561" s="18"/>
      <c r="F561" s="24"/>
      <c r="G561" s="156"/>
      <c r="H561" s="5"/>
      <c r="I561" s="86"/>
      <c r="J561" s="96"/>
      <c r="K561" s="95"/>
      <c r="L561" s="95">
        <v>0</v>
      </c>
      <c r="M561" s="92">
        <f>K561+L561</f>
        <v>0</v>
      </c>
      <c r="N561" s="92"/>
      <c r="X561" s="498"/>
    </row>
    <row r="562" spans="1:29" x14ac:dyDescent="0.2">
      <c r="A562" s="12">
        <f>A561+1</f>
        <v>7703</v>
      </c>
      <c r="B562" s="9" t="s">
        <v>180</v>
      </c>
      <c r="C562" s="18"/>
      <c r="D562" s="23"/>
      <c r="E562" s="18"/>
      <c r="F562" s="24"/>
      <c r="G562" s="156"/>
      <c r="H562" s="5"/>
      <c r="I562" s="86"/>
      <c r="J562" s="96"/>
      <c r="K562" s="95"/>
      <c r="L562" s="95">
        <v>0</v>
      </c>
      <c r="M562" s="92">
        <f>K562+L562</f>
        <v>0</v>
      </c>
      <c r="N562" s="92"/>
      <c r="X562" s="498"/>
    </row>
    <row r="563" spans="1:29" x14ac:dyDescent="0.2">
      <c r="A563" s="12">
        <f>A562+1</f>
        <v>7704</v>
      </c>
      <c r="B563" s="9" t="s">
        <v>179</v>
      </c>
      <c r="C563" s="18"/>
      <c r="D563" s="23"/>
      <c r="E563" s="18"/>
      <c r="F563" s="24"/>
      <c r="G563" s="156"/>
      <c r="H563" s="5"/>
      <c r="I563" s="86"/>
      <c r="J563" s="96"/>
      <c r="K563" s="95"/>
      <c r="L563" s="95">
        <v>0</v>
      </c>
      <c r="M563" s="92">
        <f>K563+L563</f>
        <v>0</v>
      </c>
      <c r="N563" s="92"/>
      <c r="X563" s="498"/>
    </row>
    <row r="564" spans="1:29" x14ac:dyDescent="0.2">
      <c r="A564" s="12">
        <v>7705</v>
      </c>
      <c r="B564" s="9" t="s">
        <v>178</v>
      </c>
      <c r="C564" s="18"/>
      <c r="D564" s="23"/>
      <c r="E564" s="18"/>
      <c r="F564" s="24"/>
      <c r="G564" s="156"/>
      <c r="H564" s="5"/>
      <c r="I564" s="86"/>
      <c r="J564" s="96"/>
      <c r="K564" s="95"/>
      <c r="L564" s="95"/>
      <c r="M564" s="92"/>
      <c r="N564" s="92"/>
      <c r="X564" s="498"/>
    </row>
    <row r="565" spans="1:29" x14ac:dyDescent="0.2">
      <c r="C565" s="18"/>
      <c r="D565" s="23"/>
      <c r="E565" s="18"/>
      <c r="F565" s="24"/>
      <c r="G565" s="155"/>
      <c r="H565" s="5"/>
      <c r="I565" s="86"/>
      <c r="J565" s="96"/>
      <c r="K565" s="95"/>
      <c r="L565" s="95"/>
      <c r="M565" s="92">
        <f>K565+L565</f>
        <v>0</v>
      </c>
      <c r="N565" s="92"/>
      <c r="X565" s="498"/>
    </row>
    <row r="566" spans="1:29" x14ac:dyDescent="0.2">
      <c r="C566" s="18"/>
      <c r="D566" s="189"/>
      <c r="E566" s="154"/>
      <c r="F566" s="152"/>
      <c r="G566" s="188"/>
      <c r="H566" s="130"/>
      <c r="I566" s="130" t="s">
        <v>177</v>
      </c>
      <c r="J566" s="150"/>
      <c r="K566" s="149">
        <f>K501+K510+K518+K526+K534+K542+K558</f>
        <v>0</v>
      </c>
      <c r="L566" s="149">
        <f>L501+L510+L518+L526+L534+L542+L558</f>
        <v>0</v>
      </c>
      <c r="M566" s="149">
        <f>M501+M510+M518+M526+M534+M542+M558</f>
        <v>0</v>
      </c>
      <c r="N566" s="149">
        <f>N501+N510+N518+N526+N534+N542+N558</f>
        <v>0</v>
      </c>
      <c r="Q566" s="101"/>
      <c r="R566" s="101"/>
      <c r="S566" s="101"/>
      <c r="T566" s="101"/>
      <c r="U566" s="101"/>
      <c r="V566" s="187"/>
      <c r="W566" s="415"/>
      <c r="X566" s="498"/>
    </row>
    <row r="567" spans="1:29" ht="17" thickBot="1" x14ac:dyDescent="0.25">
      <c r="C567" s="18"/>
      <c r="D567" s="23"/>
      <c r="E567" s="18"/>
      <c r="F567" s="24"/>
      <c r="H567" s="5"/>
      <c r="I567" s="86"/>
      <c r="J567" s="94"/>
      <c r="K567" s="187"/>
      <c r="L567" s="187"/>
      <c r="M567" s="7"/>
      <c r="N567" s="186"/>
      <c r="Q567" s="101"/>
      <c r="R567" s="101"/>
      <c r="S567" s="101"/>
      <c r="T567" s="101"/>
      <c r="U567" s="101"/>
      <c r="V567" s="187"/>
      <c r="W567" s="415"/>
      <c r="X567" s="498"/>
    </row>
    <row r="568" spans="1:29" ht="40" x14ac:dyDescent="0.2">
      <c r="A568" s="185" t="s">
        <v>176</v>
      </c>
      <c r="B568" s="184" t="s">
        <v>175</v>
      </c>
      <c r="C568" s="182"/>
      <c r="D568" s="183"/>
      <c r="E568" s="182"/>
      <c r="F568" s="181"/>
      <c r="G568" s="180"/>
      <c r="H568" s="179"/>
      <c r="I568" s="178"/>
      <c r="J568" s="177"/>
      <c r="K568" s="176" t="s">
        <v>38</v>
      </c>
      <c r="L568" s="175" t="s">
        <v>37</v>
      </c>
      <c r="M568" s="174" t="s">
        <v>36</v>
      </c>
      <c r="N568" s="173" t="s">
        <v>520</v>
      </c>
      <c r="Q568" s="101"/>
      <c r="R568" s="101"/>
      <c r="S568" s="101"/>
      <c r="T568" s="101"/>
      <c r="U568" s="101"/>
      <c r="V568" s="187"/>
      <c r="W568" s="415"/>
      <c r="X568" s="498"/>
    </row>
    <row r="569" spans="1:29" x14ac:dyDescent="0.2">
      <c r="A569" s="107"/>
      <c r="B569" s="106" t="s">
        <v>174</v>
      </c>
      <c r="C569" s="49"/>
      <c r="D569" s="82"/>
      <c r="E569" s="49"/>
      <c r="F569" s="130"/>
      <c r="G569" s="47"/>
      <c r="H569" s="105"/>
      <c r="I569" s="105" t="s">
        <v>79</v>
      </c>
      <c r="J569" s="104"/>
      <c r="K569" s="103">
        <f>SUM(K570:K574)</f>
        <v>0</v>
      </c>
      <c r="L569" s="103">
        <f>SUM(L570:L574)</f>
        <v>0</v>
      </c>
      <c r="M569" s="158">
        <f>SUM(M570:M574)</f>
        <v>0</v>
      </c>
      <c r="N569" s="158">
        <f>SUM(N570:N574)</f>
        <v>0</v>
      </c>
      <c r="O569" s="110"/>
      <c r="Q569" s="101"/>
      <c r="R569" s="101"/>
      <c r="S569" s="101"/>
      <c r="T569" s="101"/>
      <c r="U569" s="101"/>
      <c r="V569" s="187"/>
      <c r="W569" s="415"/>
      <c r="X569" s="498"/>
    </row>
    <row r="570" spans="1:29" x14ac:dyDescent="0.2">
      <c r="A570" s="12">
        <v>8100</v>
      </c>
      <c r="B570" s="9" t="s">
        <v>173</v>
      </c>
      <c r="C570" s="18"/>
      <c r="D570" s="23"/>
      <c r="E570" s="18"/>
      <c r="F570" s="157">
        <v>0</v>
      </c>
      <c r="G570" s="156" t="s">
        <v>172</v>
      </c>
      <c r="H570" s="5">
        <v>0</v>
      </c>
      <c r="I570" s="86"/>
      <c r="J570" s="96"/>
      <c r="K570" s="95"/>
      <c r="L570" s="95">
        <f>F570*H570</f>
        <v>0</v>
      </c>
      <c r="M570" s="92">
        <f>K570+L570</f>
        <v>0</v>
      </c>
      <c r="N570" s="92"/>
      <c r="Q570" s="101"/>
      <c r="R570" s="101"/>
      <c r="S570" s="101"/>
      <c r="T570" s="101"/>
      <c r="U570" s="101"/>
      <c r="V570" s="187"/>
      <c r="W570" s="415"/>
      <c r="X570" s="506" t="s">
        <v>605</v>
      </c>
      <c r="Y570" s="525"/>
      <c r="Z570" s="510"/>
      <c r="AA570" s="190"/>
      <c r="AB570" s="190"/>
      <c r="AC570" s="510"/>
    </row>
    <row r="571" spans="1:29" x14ac:dyDescent="0.2">
      <c r="A571" s="12">
        <v>8101</v>
      </c>
      <c r="B571" s="9" t="s">
        <v>171</v>
      </c>
      <c r="C571" s="18"/>
      <c r="D571" s="23"/>
      <c r="E571" s="18"/>
      <c r="F571" s="172">
        <f>$G$20+5</f>
        <v>5</v>
      </c>
      <c r="G571" s="156" t="s">
        <v>169</v>
      </c>
      <c r="H571" s="5">
        <v>0</v>
      </c>
      <c r="I571" s="86"/>
      <c r="J571" s="96"/>
      <c r="K571" s="95"/>
      <c r="L571" s="95">
        <f>F571*H571</f>
        <v>0</v>
      </c>
      <c r="M571" s="92">
        <f>K571+L571</f>
        <v>0</v>
      </c>
      <c r="N571" s="92"/>
      <c r="Q571" s="101"/>
      <c r="R571" s="101"/>
      <c r="S571" s="101"/>
      <c r="T571" s="101"/>
      <c r="U571" s="101"/>
      <c r="V571" s="187"/>
      <c r="W571" s="415"/>
      <c r="X571" s="503" t="s">
        <v>606</v>
      </c>
      <c r="Y571" s="526"/>
      <c r="Z571" s="242"/>
      <c r="AA571" s="527"/>
      <c r="AB571" s="527"/>
      <c r="AC571" s="242"/>
    </row>
    <row r="572" spans="1:29" x14ac:dyDescent="0.2">
      <c r="A572" s="12">
        <v>8102</v>
      </c>
      <c r="B572" s="9" t="s">
        <v>170</v>
      </c>
      <c r="C572" s="18"/>
      <c r="D572" s="23"/>
      <c r="E572" s="18"/>
      <c r="F572" s="24">
        <v>0</v>
      </c>
      <c r="G572" s="156" t="s">
        <v>169</v>
      </c>
      <c r="H572" s="5">
        <v>0</v>
      </c>
      <c r="I572" s="86"/>
      <c r="J572" s="96"/>
      <c r="K572" s="95"/>
      <c r="L572" s="95">
        <f>F572*H572</f>
        <v>0</v>
      </c>
      <c r="M572" s="92">
        <f>K572+L572</f>
        <v>0</v>
      </c>
      <c r="N572" s="92"/>
      <c r="Q572" s="101"/>
      <c r="R572" s="101"/>
      <c r="S572" s="101"/>
      <c r="T572" s="101"/>
      <c r="U572" s="101"/>
      <c r="V572" s="187"/>
      <c r="W572" s="415"/>
      <c r="X572" s="498"/>
    </row>
    <row r="573" spans="1:29" x14ac:dyDescent="0.2">
      <c r="A573" s="12">
        <v>8103</v>
      </c>
      <c r="C573" s="18"/>
      <c r="D573" s="171"/>
      <c r="E573" s="18"/>
      <c r="F573" s="24"/>
      <c r="G573" s="156"/>
      <c r="H573" s="5"/>
      <c r="I573" s="86"/>
      <c r="J573" s="96"/>
      <c r="K573" s="95"/>
      <c r="L573" s="95"/>
      <c r="M573" s="92">
        <f>K573+L573</f>
        <v>0</v>
      </c>
      <c r="N573" s="92"/>
      <c r="Q573" s="101"/>
      <c r="R573" s="101"/>
      <c r="S573" s="101"/>
      <c r="T573" s="101"/>
      <c r="U573" s="101"/>
      <c r="V573" s="187"/>
      <c r="W573" s="415"/>
      <c r="X573" s="498"/>
    </row>
    <row r="574" spans="1:29" x14ac:dyDescent="0.2">
      <c r="C574" s="18"/>
      <c r="D574" s="23"/>
      <c r="E574" s="18"/>
      <c r="F574" s="24"/>
      <c r="G574" s="170"/>
      <c r="H574" s="15"/>
      <c r="I574" s="169"/>
      <c r="J574" s="86"/>
      <c r="K574" s="168"/>
      <c r="L574" s="168"/>
      <c r="M574" s="108"/>
      <c r="N574" s="108"/>
      <c r="Q574" s="101"/>
      <c r="R574" s="101"/>
      <c r="S574" s="101"/>
      <c r="T574" s="101"/>
      <c r="U574" s="101"/>
      <c r="V574" s="187"/>
      <c r="W574" s="415"/>
      <c r="X574" s="637" t="s">
        <v>607</v>
      </c>
      <c r="Y574" s="638"/>
      <c r="Z574" s="638"/>
      <c r="AA574" s="638"/>
      <c r="AB574" s="638"/>
      <c r="AC574" s="638"/>
    </row>
    <row r="575" spans="1:29" x14ac:dyDescent="0.2">
      <c r="A575" s="107"/>
      <c r="B575" s="106" t="s">
        <v>168</v>
      </c>
      <c r="C575" s="49"/>
      <c r="D575" s="82"/>
      <c r="E575" s="49"/>
      <c r="F575" s="50"/>
      <c r="G575" s="82"/>
      <c r="H575" s="105"/>
      <c r="I575" s="105" t="s">
        <v>79</v>
      </c>
      <c r="J575" s="104"/>
      <c r="K575" s="103">
        <f>SUM(K576:K607)</f>
        <v>0</v>
      </c>
      <c r="L575" s="103">
        <f>SUM(L576:L607)</f>
        <v>0</v>
      </c>
      <c r="M575" s="103">
        <f>SUM(M576:M607)</f>
        <v>0</v>
      </c>
      <c r="N575" s="103">
        <f>SUM(N576:N607)</f>
        <v>0</v>
      </c>
      <c r="Q575" s="101"/>
      <c r="R575" s="101"/>
      <c r="S575" s="101"/>
      <c r="T575" s="101"/>
      <c r="U575" s="101"/>
      <c r="V575" s="187"/>
      <c r="W575" s="415"/>
      <c r="X575" s="639"/>
      <c r="Y575" s="638"/>
      <c r="Z575" s="638"/>
      <c r="AA575" s="638"/>
      <c r="AB575" s="638"/>
      <c r="AC575" s="638"/>
    </row>
    <row r="576" spans="1:29" x14ac:dyDescent="0.2">
      <c r="A576" s="12">
        <v>8200</v>
      </c>
      <c r="B576" s="9" t="s">
        <v>167</v>
      </c>
      <c r="C576" s="18"/>
      <c r="D576" s="23"/>
      <c r="E576" s="18"/>
      <c r="F576" s="157">
        <v>0</v>
      </c>
      <c r="G576" s="155" t="s">
        <v>108</v>
      </c>
      <c r="H576" s="5">
        <v>0</v>
      </c>
      <c r="I576" s="73"/>
      <c r="J576" s="96"/>
      <c r="K576" s="95"/>
      <c r="L576" s="95">
        <f t="shared" ref="L576:L588" si="89">F576*H576</f>
        <v>0</v>
      </c>
      <c r="M576" s="92">
        <f t="shared" ref="M576:M605" si="90">K576+L576</f>
        <v>0</v>
      </c>
      <c r="N576" s="92"/>
      <c r="X576" s="506" t="s">
        <v>605</v>
      </c>
      <c r="Y576" s="525"/>
      <c r="Z576" s="510"/>
      <c r="AA576" s="190"/>
      <c r="AB576" s="190"/>
      <c r="AC576" s="510"/>
    </row>
    <row r="577" spans="1:29" x14ac:dyDescent="0.2">
      <c r="A577" s="12">
        <f t="shared" ref="A577:A605" si="91">A576+1</f>
        <v>8201</v>
      </c>
      <c r="B577" s="9" t="s">
        <v>166</v>
      </c>
      <c r="C577" s="9"/>
      <c r="D577" s="9"/>
      <c r="E577" s="9"/>
      <c r="F577" s="100">
        <f>$G$20</f>
        <v>0</v>
      </c>
      <c r="G577" s="155" t="s">
        <v>165</v>
      </c>
      <c r="H577" s="5">
        <v>0</v>
      </c>
      <c r="I577" s="73"/>
      <c r="J577" s="96"/>
      <c r="K577" s="95"/>
      <c r="L577" s="95">
        <f t="shared" si="89"/>
        <v>0</v>
      </c>
      <c r="M577" s="92">
        <f t="shared" si="90"/>
        <v>0</v>
      </c>
      <c r="N577" s="92"/>
      <c r="X577" s="503" t="s">
        <v>608</v>
      </c>
      <c r="Y577" s="526"/>
      <c r="Z577" s="242"/>
      <c r="AA577" s="527"/>
      <c r="AB577" s="527"/>
      <c r="AC577" s="242"/>
    </row>
    <row r="578" spans="1:29" x14ac:dyDescent="0.2">
      <c r="A578" s="12">
        <f t="shared" si="91"/>
        <v>8202</v>
      </c>
      <c r="B578" s="9" t="s">
        <v>164</v>
      </c>
      <c r="C578" s="18"/>
      <c r="D578" s="23"/>
      <c r="E578" s="18"/>
      <c r="F578" s="17"/>
      <c r="G578" s="155" t="s">
        <v>108</v>
      </c>
      <c r="H578" s="5">
        <v>0</v>
      </c>
      <c r="I578" s="73"/>
      <c r="J578" s="96"/>
      <c r="K578" s="95"/>
      <c r="L578" s="95">
        <f t="shared" si="89"/>
        <v>0</v>
      </c>
      <c r="M578" s="92">
        <f t="shared" si="90"/>
        <v>0</v>
      </c>
      <c r="N578" s="92"/>
      <c r="X578" s="498"/>
    </row>
    <row r="579" spans="1:29" x14ac:dyDescent="0.2">
      <c r="A579" s="12">
        <f t="shared" si="91"/>
        <v>8203</v>
      </c>
      <c r="B579" s="9" t="s">
        <v>163</v>
      </c>
      <c r="C579" s="18"/>
      <c r="D579" s="23"/>
      <c r="E579" s="18"/>
      <c r="F579" s="17"/>
      <c r="G579" s="155" t="s">
        <v>125</v>
      </c>
      <c r="H579" s="5">
        <v>0</v>
      </c>
      <c r="I579" s="73"/>
      <c r="J579" s="96"/>
      <c r="K579" s="95"/>
      <c r="L579" s="95">
        <f t="shared" si="89"/>
        <v>0</v>
      </c>
      <c r="M579" s="92">
        <f t="shared" si="90"/>
        <v>0</v>
      </c>
      <c r="N579" s="92"/>
      <c r="X579" s="498"/>
    </row>
    <row r="580" spans="1:29" x14ac:dyDescent="0.2">
      <c r="A580" s="12">
        <f t="shared" si="91"/>
        <v>8204</v>
      </c>
      <c r="B580" s="9" t="s">
        <v>162</v>
      </c>
      <c r="C580" s="18"/>
      <c r="D580" s="23"/>
      <c r="E580" s="18"/>
      <c r="F580" s="167">
        <v>0</v>
      </c>
      <c r="G580" s="155" t="s">
        <v>136</v>
      </c>
      <c r="H580" s="5">
        <v>0</v>
      </c>
      <c r="I580" s="73"/>
      <c r="J580" s="96"/>
      <c r="K580" s="95"/>
      <c r="L580" s="95">
        <f t="shared" si="89"/>
        <v>0</v>
      </c>
      <c r="M580" s="92">
        <f t="shared" si="90"/>
        <v>0</v>
      </c>
      <c r="N580" s="92"/>
      <c r="X580" s="575" t="s">
        <v>609</v>
      </c>
      <c r="Y580" s="576"/>
      <c r="Z580" s="577"/>
      <c r="AA580" s="578"/>
      <c r="AB580" s="578"/>
      <c r="AC580" s="577"/>
    </row>
    <row r="581" spans="1:29" x14ac:dyDescent="0.2">
      <c r="A581" s="12">
        <f t="shared" si="91"/>
        <v>8205</v>
      </c>
      <c r="B581" s="9" t="s">
        <v>161</v>
      </c>
      <c r="C581" s="18"/>
      <c r="D581" s="23"/>
      <c r="E581" s="18"/>
      <c r="F581" s="157">
        <v>0</v>
      </c>
      <c r="G581" s="155" t="s">
        <v>108</v>
      </c>
      <c r="H581" s="5">
        <v>0</v>
      </c>
      <c r="I581" s="73"/>
      <c r="J581" s="96"/>
      <c r="K581" s="95"/>
      <c r="L581" s="95">
        <f t="shared" si="89"/>
        <v>0</v>
      </c>
      <c r="M581" s="92">
        <f t="shared" si="90"/>
        <v>0</v>
      </c>
      <c r="N581" s="92"/>
      <c r="X581" s="498"/>
    </row>
    <row r="582" spans="1:29" x14ac:dyDescent="0.2">
      <c r="A582" s="12">
        <f t="shared" si="91"/>
        <v>8206</v>
      </c>
      <c r="B582" s="9" t="s">
        <v>160</v>
      </c>
      <c r="C582" s="18"/>
      <c r="D582" s="23"/>
      <c r="E582" s="18"/>
      <c r="F582" s="167">
        <v>0</v>
      </c>
      <c r="G582" s="155" t="s">
        <v>159</v>
      </c>
      <c r="H582" s="5">
        <v>0</v>
      </c>
      <c r="I582" s="73"/>
      <c r="J582" s="96"/>
      <c r="K582" s="95"/>
      <c r="L582" s="95">
        <f t="shared" si="89"/>
        <v>0</v>
      </c>
      <c r="M582" s="92">
        <f t="shared" si="90"/>
        <v>0</v>
      </c>
      <c r="N582" s="92"/>
      <c r="X582" s="498"/>
    </row>
    <row r="583" spans="1:29" x14ac:dyDescent="0.2">
      <c r="A583" s="12">
        <f t="shared" si="91"/>
        <v>8207</v>
      </c>
      <c r="B583" s="9" t="s">
        <v>158</v>
      </c>
      <c r="C583" s="18"/>
      <c r="D583" s="23"/>
      <c r="E583" s="18"/>
      <c r="F583" s="100">
        <f>$G$20</f>
        <v>0</v>
      </c>
      <c r="G583" s="155" t="s">
        <v>111</v>
      </c>
      <c r="H583" s="5">
        <v>0</v>
      </c>
      <c r="I583" s="73"/>
      <c r="J583" s="96"/>
      <c r="K583" s="95"/>
      <c r="L583" s="95">
        <f t="shared" si="89"/>
        <v>0</v>
      </c>
      <c r="M583" s="92">
        <f t="shared" si="90"/>
        <v>0</v>
      </c>
      <c r="N583" s="92"/>
      <c r="X583" s="498"/>
    </row>
    <row r="584" spans="1:29" x14ac:dyDescent="0.2">
      <c r="A584" s="12">
        <f t="shared" si="91"/>
        <v>8208</v>
      </c>
      <c r="B584" s="9" t="s">
        <v>157</v>
      </c>
      <c r="C584" s="18"/>
      <c r="D584" s="23"/>
      <c r="E584" s="18"/>
      <c r="F584" s="17"/>
      <c r="G584" s="163" t="s">
        <v>136</v>
      </c>
      <c r="H584" s="5">
        <v>0</v>
      </c>
      <c r="I584" s="73"/>
      <c r="J584" s="96"/>
      <c r="K584" s="95"/>
      <c r="L584" s="95">
        <f t="shared" si="89"/>
        <v>0</v>
      </c>
      <c r="M584" s="92">
        <f t="shared" si="90"/>
        <v>0</v>
      </c>
      <c r="N584" s="92"/>
      <c r="X584" s="498"/>
    </row>
    <row r="585" spans="1:29" x14ac:dyDescent="0.2">
      <c r="A585" s="12">
        <f t="shared" si="91"/>
        <v>8209</v>
      </c>
      <c r="B585" s="9" t="s">
        <v>156</v>
      </c>
      <c r="C585" s="18"/>
      <c r="D585" s="23"/>
      <c r="E585" s="18"/>
      <c r="F585" s="167">
        <v>0</v>
      </c>
      <c r="G585" s="163" t="s">
        <v>136</v>
      </c>
      <c r="H585" s="5">
        <v>0</v>
      </c>
      <c r="I585" s="73"/>
      <c r="J585" s="96"/>
      <c r="K585" s="95"/>
      <c r="L585" s="95">
        <f t="shared" si="89"/>
        <v>0</v>
      </c>
      <c r="M585" s="92">
        <f t="shared" si="90"/>
        <v>0</v>
      </c>
      <c r="N585" s="92"/>
      <c r="X585" s="498"/>
    </row>
    <row r="586" spans="1:29" x14ac:dyDescent="0.2">
      <c r="A586" s="12">
        <f t="shared" si="91"/>
        <v>8210</v>
      </c>
      <c r="B586" s="9" t="s">
        <v>155</v>
      </c>
      <c r="C586" s="18"/>
      <c r="D586" s="23"/>
      <c r="E586" s="18"/>
      <c r="F586" s="100">
        <f>$G$20</f>
        <v>0</v>
      </c>
      <c r="G586" s="155" t="s">
        <v>111</v>
      </c>
      <c r="H586" s="5">
        <v>0</v>
      </c>
      <c r="I586" s="73"/>
      <c r="J586" s="96"/>
      <c r="K586" s="95"/>
      <c r="L586" s="95">
        <f t="shared" si="89"/>
        <v>0</v>
      </c>
      <c r="M586" s="92">
        <f t="shared" si="90"/>
        <v>0</v>
      </c>
      <c r="N586" s="92"/>
      <c r="X586" s="498"/>
    </row>
    <row r="587" spans="1:29" x14ac:dyDescent="0.2">
      <c r="A587" s="12">
        <f t="shared" si="91"/>
        <v>8211</v>
      </c>
      <c r="B587" s="9" t="s">
        <v>154</v>
      </c>
      <c r="C587" s="18"/>
      <c r="D587" s="23"/>
      <c r="E587" s="18"/>
      <c r="F587" s="17"/>
      <c r="G587" s="163" t="s">
        <v>125</v>
      </c>
      <c r="H587" s="5">
        <v>0</v>
      </c>
      <c r="I587" s="73"/>
      <c r="J587" s="96"/>
      <c r="K587" s="95"/>
      <c r="L587" s="95">
        <f t="shared" si="89"/>
        <v>0</v>
      </c>
      <c r="M587" s="92">
        <f t="shared" si="90"/>
        <v>0</v>
      </c>
      <c r="N587" s="92"/>
      <c r="X587" s="498"/>
    </row>
    <row r="588" spans="1:29" x14ac:dyDescent="0.2">
      <c r="A588" s="12">
        <f t="shared" si="91"/>
        <v>8212</v>
      </c>
      <c r="B588" s="9" t="s">
        <v>153</v>
      </c>
      <c r="C588" s="18"/>
      <c r="D588" s="23"/>
      <c r="E588" s="18"/>
      <c r="F588" s="17"/>
      <c r="G588" s="155" t="s">
        <v>111</v>
      </c>
      <c r="H588" s="5">
        <v>0</v>
      </c>
      <c r="I588" s="73"/>
      <c r="J588" s="96"/>
      <c r="K588" s="95"/>
      <c r="L588" s="95">
        <f t="shared" si="89"/>
        <v>0</v>
      </c>
      <c r="M588" s="92">
        <f t="shared" si="90"/>
        <v>0</v>
      </c>
      <c r="N588" s="92"/>
      <c r="X588" s="498"/>
    </row>
    <row r="589" spans="1:29" x14ac:dyDescent="0.2">
      <c r="A589" s="12">
        <f t="shared" si="91"/>
        <v>8213</v>
      </c>
      <c r="B589" s="9" t="s">
        <v>152</v>
      </c>
      <c r="C589" s="18"/>
      <c r="D589" s="23"/>
      <c r="E589" s="18"/>
      <c r="F589" s="17"/>
      <c r="G589" s="166"/>
      <c r="H589" s="5"/>
      <c r="I589" s="73"/>
      <c r="J589" s="96"/>
      <c r="K589" s="95"/>
      <c r="L589" s="95">
        <v>0</v>
      </c>
      <c r="M589" s="92">
        <f t="shared" si="90"/>
        <v>0</v>
      </c>
      <c r="N589" s="92"/>
      <c r="X589" s="498"/>
    </row>
    <row r="590" spans="1:29" x14ac:dyDescent="0.2">
      <c r="A590" s="12">
        <f t="shared" si="91"/>
        <v>8214</v>
      </c>
      <c r="B590" s="9" t="s">
        <v>151</v>
      </c>
      <c r="C590" s="18"/>
      <c r="D590" s="23"/>
      <c r="E590" s="18"/>
      <c r="F590" s="17"/>
      <c r="G590" s="166"/>
      <c r="H590" s="5"/>
      <c r="I590" s="73"/>
      <c r="J590" s="96"/>
      <c r="K590" s="95"/>
      <c r="L590" s="95">
        <v>0</v>
      </c>
      <c r="M590" s="92">
        <f t="shared" si="90"/>
        <v>0</v>
      </c>
      <c r="N590" s="92"/>
      <c r="X590" s="596" t="s">
        <v>610</v>
      </c>
      <c r="Z590" s="597"/>
      <c r="AA590" s="499"/>
      <c r="AB590" s="499"/>
    </row>
    <row r="591" spans="1:29" x14ac:dyDescent="0.2">
      <c r="A591" s="12">
        <f t="shared" si="91"/>
        <v>8215</v>
      </c>
      <c r="B591" s="9" t="s">
        <v>150</v>
      </c>
      <c r="C591" s="18"/>
      <c r="D591" s="23"/>
      <c r="E591" s="18"/>
      <c r="F591" s="157">
        <v>0</v>
      </c>
      <c r="G591" s="163" t="s">
        <v>108</v>
      </c>
      <c r="H591" s="5">
        <v>0</v>
      </c>
      <c r="I591" s="73"/>
      <c r="J591" s="96"/>
      <c r="K591" s="95"/>
      <c r="L591" s="95">
        <f t="shared" ref="L591:L604" si="92">F591*H591</f>
        <v>0</v>
      </c>
      <c r="M591" s="92">
        <f t="shared" si="90"/>
        <v>0</v>
      </c>
      <c r="N591" s="92"/>
      <c r="X591" s="506" t="s">
        <v>611</v>
      </c>
      <c r="Y591" s="525"/>
      <c r="Z591" s="510"/>
      <c r="AA591" s="190"/>
      <c r="AB591" s="190"/>
      <c r="AC591" s="510"/>
    </row>
    <row r="592" spans="1:29" x14ac:dyDescent="0.2">
      <c r="A592" s="12">
        <f t="shared" si="91"/>
        <v>8216</v>
      </c>
      <c r="B592" s="9" t="s">
        <v>149</v>
      </c>
      <c r="C592" s="18"/>
      <c r="D592" s="23"/>
      <c r="E592" s="18"/>
      <c r="F592" s="157">
        <v>0</v>
      </c>
      <c r="G592" s="163" t="s">
        <v>108</v>
      </c>
      <c r="H592" s="5">
        <v>0</v>
      </c>
      <c r="I592" s="73"/>
      <c r="J592" s="96"/>
      <c r="K592" s="95"/>
      <c r="L592" s="95">
        <f t="shared" si="92"/>
        <v>0</v>
      </c>
      <c r="M592" s="92">
        <f t="shared" si="90"/>
        <v>0</v>
      </c>
      <c r="N592" s="92"/>
      <c r="X592" s="506" t="s">
        <v>611</v>
      </c>
      <c r="Y592" s="525"/>
      <c r="Z592" s="510"/>
      <c r="AA592" s="190"/>
      <c r="AB592" s="190"/>
      <c r="AC592" s="510"/>
    </row>
    <row r="593" spans="1:29" x14ac:dyDescent="0.2">
      <c r="A593" s="12">
        <f t="shared" si="91"/>
        <v>8217</v>
      </c>
      <c r="B593" s="9" t="s">
        <v>148</v>
      </c>
      <c r="C593" s="18"/>
      <c r="D593" s="23"/>
      <c r="E593" s="18"/>
      <c r="F593" s="157">
        <v>0</v>
      </c>
      <c r="G593" s="163" t="s">
        <v>108</v>
      </c>
      <c r="H593" s="5">
        <v>0</v>
      </c>
      <c r="I593" s="73"/>
      <c r="J593" s="96"/>
      <c r="K593" s="95"/>
      <c r="L593" s="95">
        <f t="shared" si="92"/>
        <v>0</v>
      </c>
      <c r="M593" s="92">
        <f t="shared" si="90"/>
        <v>0</v>
      </c>
      <c r="N593" s="92"/>
      <c r="X593" s="506" t="s">
        <v>611</v>
      </c>
      <c r="Y593" s="525"/>
      <c r="Z593" s="510"/>
      <c r="AA593" s="190"/>
      <c r="AB593" s="190"/>
      <c r="AC593" s="510"/>
    </row>
    <row r="594" spans="1:29" x14ac:dyDescent="0.2">
      <c r="A594" s="12">
        <f t="shared" si="91"/>
        <v>8218</v>
      </c>
      <c r="B594" s="9" t="s">
        <v>129</v>
      </c>
      <c r="C594" s="18"/>
      <c r="D594" s="23"/>
      <c r="E594" s="18"/>
      <c r="F594" s="157">
        <v>0</v>
      </c>
      <c r="G594" s="163" t="s">
        <v>108</v>
      </c>
      <c r="H594" s="5">
        <v>0</v>
      </c>
      <c r="I594" s="73"/>
      <c r="J594" s="96"/>
      <c r="K594" s="95"/>
      <c r="L594" s="95">
        <f t="shared" si="92"/>
        <v>0</v>
      </c>
      <c r="M594" s="92">
        <f t="shared" si="90"/>
        <v>0</v>
      </c>
      <c r="N594" s="92"/>
      <c r="X594" s="506" t="s">
        <v>611</v>
      </c>
      <c r="Y594" s="525"/>
      <c r="Z594" s="510"/>
      <c r="AA594" s="190"/>
      <c r="AB594" s="190"/>
      <c r="AC594" s="510"/>
    </row>
    <row r="595" spans="1:29" x14ac:dyDescent="0.2">
      <c r="A595" s="12">
        <f t="shared" si="91"/>
        <v>8219</v>
      </c>
      <c r="B595" s="9" t="s">
        <v>147</v>
      </c>
      <c r="C595" s="18"/>
      <c r="D595" s="23"/>
      <c r="E595" s="18"/>
      <c r="F595" s="17"/>
      <c r="G595" s="155" t="s">
        <v>125</v>
      </c>
      <c r="H595" s="5">
        <v>0</v>
      </c>
      <c r="I595" s="73"/>
      <c r="J595" s="96"/>
      <c r="K595" s="95"/>
      <c r="L595" s="95">
        <f t="shared" si="92"/>
        <v>0</v>
      </c>
      <c r="M595" s="92">
        <f t="shared" si="90"/>
        <v>0</v>
      </c>
      <c r="N595" s="92"/>
      <c r="X595" s="498"/>
    </row>
    <row r="596" spans="1:29" x14ac:dyDescent="0.2">
      <c r="A596" s="12">
        <f t="shared" si="91"/>
        <v>8220</v>
      </c>
      <c r="B596" s="9" t="s">
        <v>146</v>
      </c>
      <c r="C596" s="18"/>
      <c r="D596" s="23"/>
      <c r="E596" s="18"/>
      <c r="F596" s="17"/>
      <c r="G596" s="155" t="s">
        <v>108</v>
      </c>
      <c r="H596" s="5">
        <v>0</v>
      </c>
      <c r="I596" s="73"/>
      <c r="J596" s="96"/>
      <c r="K596" s="95"/>
      <c r="L596" s="95">
        <f t="shared" si="92"/>
        <v>0</v>
      </c>
      <c r="M596" s="92">
        <f t="shared" si="90"/>
        <v>0</v>
      </c>
      <c r="N596" s="92"/>
      <c r="X596" s="498"/>
    </row>
    <row r="597" spans="1:29" x14ac:dyDescent="0.2">
      <c r="A597" s="12">
        <f t="shared" si="91"/>
        <v>8221</v>
      </c>
      <c r="B597" s="9" t="s">
        <v>145</v>
      </c>
      <c r="C597" s="18"/>
      <c r="D597" s="23"/>
      <c r="E597" s="18"/>
      <c r="F597" s="17"/>
      <c r="G597" s="155" t="s">
        <v>125</v>
      </c>
      <c r="H597" s="5">
        <v>0</v>
      </c>
      <c r="I597" s="73"/>
      <c r="J597" s="96"/>
      <c r="K597" s="95"/>
      <c r="L597" s="95">
        <f t="shared" si="92"/>
        <v>0</v>
      </c>
      <c r="M597" s="92">
        <f t="shared" si="90"/>
        <v>0</v>
      </c>
      <c r="N597" s="92"/>
      <c r="X597" s="498"/>
    </row>
    <row r="598" spans="1:29" x14ac:dyDescent="0.2">
      <c r="A598" s="12">
        <f t="shared" si="91"/>
        <v>8222</v>
      </c>
      <c r="B598" s="9" t="s">
        <v>144</v>
      </c>
      <c r="C598" s="18"/>
      <c r="D598" s="23"/>
      <c r="E598" s="18"/>
      <c r="F598" s="157">
        <v>0</v>
      </c>
      <c r="G598" s="155" t="s">
        <v>108</v>
      </c>
      <c r="H598" s="5">
        <v>0</v>
      </c>
      <c r="I598" s="73"/>
      <c r="J598" s="96"/>
      <c r="K598" s="95"/>
      <c r="L598" s="95">
        <f t="shared" si="92"/>
        <v>0</v>
      </c>
      <c r="M598" s="92">
        <f t="shared" si="90"/>
        <v>0</v>
      </c>
      <c r="N598" s="92"/>
      <c r="X598" s="506" t="s">
        <v>611</v>
      </c>
      <c r="Y598" s="525"/>
      <c r="Z598" s="510"/>
      <c r="AA598" s="190"/>
      <c r="AB598" s="190"/>
      <c r="AC598" s="510"/>
    </row>
    <row r="599" spans="1:29" x14ac:dyDescent="0.2">
      <c r="A599" s="12">
        <f t="shared" si="91"/>
        <v>8223</v>
      </c>
      <c r="B599" s="9" t="s">
        <v>143</v>
      </c>
      <c r="C599" s="18"/>
      <c r="D599" s="23"/>
      <c r="E599" s="18"/>
      <c r="F599" s="157">
        <v>0</v>
      </c>
      <c r="G599" s="155" t="s">
        <v>108</v>
      </c>
      <c r="H599" s="5">
        <v>0</v>
      </c>
      <c r="I599" s="73"/>
      <c r="J599" s="96"/>
      <c r="K599" s="95"/>
      <c r="L599" s="95">
        <f t="shared" si="92"/>
        <v>0</v>
      </c>
      <c r="M599" s="92">
        <f t="shared" si="90"/>
        <v>0</v>
      </c>
      <c r="N599" s="92"/>
      <c r="X599" s="506" t="s">
        <v>611</v>
      </c>
      <c r="Y599" s="525"/>
      <c r="Z599" s="510"/>
      <c r="AA599" s="190"/>
      <c r="AB599" s="190"/>
      <c r="AC599" s="510"/>
    </row>
    <row r="600" spans="1:29" x14ac:dyDescent="0.2">
      <c r="A600" s="12">
        <f t="shared" si="91"/>
        <v>8224</v>
      </c>
      <c r="B600" s="9" t="s">
        <v>142</v>
      </c>
      <c r="C600" s="18"/>
      <c r="D600" s="23"/>
      <c r="E600" s="18"/>
      <c r="F600" s="157">
        <v>0</v>
      </c>
      <c r="G600" s="155" t="s">
        <v>108</v>
      </c>
      <c r="H600" s="5">
        <v>0</v>
      </c>
      <c r="I600" s="73"/>
      <c r="J600" s="96"/>
      <c r="K600" s="95"/>
      <c r="L600" s="95">
        <f t="shared" si="92"/>
        <v>0</v>
      </c>
      <c r="M600" s="92">
        <f t="shared" si="90"/>
        <v>0</v>
      </c>
      <c r="N600" s="92"/>
      <c r="X600" s="506" t="s">
        <v>611</v>
      </c>
      <c r="Y600" s="525"/>
      <c r="Z600" s="510"/>
      <c r="AA600" s="190"/>
      <c r="AB600" s="190"/>
      <c r="AC600" s="510"/>
    </row>
    <row r="601" spans="1:29" x14ac:dyDescent="0.2">
      <c r="A601" s="12">
        <f t="shared" si="91"/>
        <v>8225</v>
      </c>
      <c r="B601" s="9" t="s">
        <v>141</v>
      </c>
      <c r="C601" s="18"/>
      <c r="D601" s="23"/>
      <c r="E601" s="18"/>
      <c r="F601" s="157">
        <v>0</v>
      </c>
      <c r="G601" s="155" t="s">
        <v>108</v>
      </c>
      <c r="H601" s="5">
        <v>0</v>
      </c>
      <c r="I601" s="73"/>
      <c r="J601" s="96"/>
      <c r="K601" s="95"/>
      <c r="L601" s="95">
        <f t="shared" si="92"/>
        <v>0</v>
      </c>
      <c r="M601" s="92">
        <f t="shared" si="90"/>
        <v>0</v>
      </c>
      <c r="N601" s="92"/>
      <c r="X601" s="506" t="s">
        <v>611</v>
      </c>
      <c r="Y601" s="525"/>
      <c r="Z601" s="510"/>
      <c r="AA601" s="190"/>
      <c r="AB601" s="190"/>
      <c r="AC601" s="510"/>
    </row>
    <row r="602" spans="1:29" x14ac:dyDescent="0.2">
      <c r="A602" s="12">
        <f t="shared" si="91"/>
        <v>8226</v>
      </c>
      <c r="B602" s="9" t="s">
        <v>140</v>
      </c>
      <c r="C602" s="18"/>
      <c r="D602" s="23"/>
      <c r="E602" s="18"/>
      <c r="F602" s="157">
        <v>0</v>
      </c>
      <c r="G602" s="155" t="s">
        <v>108</v>
      </c>
      <c r="H602" s="5">
        <v>0</v>
      </c>
      <c r="I602" s="73"/>
      <c r="J602" s="96"/>
      <c r="K602" s="95"/>
      <c r="L602" s="95">
        <f t="shared" si="92"/>
        <v>0</v>
      </c>
      <c r="M602" s="92">
        <f t="shared" si="90"/>
        <v>0</v>
      </c>
      <c r="N602" s="92"/>
      <c r="X602" s="506" t="s">
        <v>611</v>
      </c>
      <c r="Y602" s="525"/>
      <c r="Z602" s="510"/>
      <c r="AA602" s="190"/>
      <c r="AB602" s="190"/>
      <c r="AC602" s="510"/>
    </row>
    <row r="603" spans="1:29" x14ac:dyDescent="0.2">
      <c r="A603" s="12">
        <f t="shared" si="91"/>
        <v>8227</v>
      </c>
      <c r="B603" s="9" t="s">
        <v>121</v>
      </c>
      <c r="C603" s="18"/>
      <c r="D603" s="23"/>
      <c r="E603" s="18"/>
      <c r="F603" s="17"/>
      <c r="G603" s="166"/>
      <c r="H603" s="5"/>
      <c r="I603" s="73"/>
      <c r="J603" s="96"/>
      <c r="K603" s="95"/>
      <c r="L603" s="95">
        <f t="shared" si="92"/>
        <v>0</v>
      </c>
      <c r="M603" s="92">
        <f t="shared" si="90"/>
        <v>0</v>
      </c>
      <c r="N603" s="92"/>
      <c r="X603" s="498"/>
    </row>
    <row r="604" spans="1:29" x14ac:dyDescent="0.2">
      <c r="A604" s="12">
        <f t="shared" si="91"/>
        <v>8228</v>
      </c>
      <c r="B604" s="9" t="s">
        <v>139</v>
      </c>
      <c r="C604" s="18"/>
      <c r="D604" s="23"/>
      <c r="E604" s="18"/>
      <c r="F604" s="17"/>
      <c r="G604" s="156"/>
      <c r="H604" s="5"/>
      <c r="I604" s="73"/>
      <c r="J604" s="96"/>
      <c r="K604" s="95"/>
      <c r="L604" s="95">
        <f t="shared" si="92"/>
        <v>0</v>
      </c>
      <c r="M604" s="92">
        <f t="shared" si="90"/>
        <v>0</v>
      </c>
      <c r="N604" s="92"/>
      <c r="X604" s="498"/>
    </row>
    <row r="605" spans="1:29" x14ac:dyDescent="0.2">
      <c r="A605" s="12">
        <f t="shared" si="91"/>
        <v>8229</v>
      </c>
      <c r="C605" s="18"/>
      <c r="D605" s="23"/>
      <c r="E605" s="18"/>
      <c r="F605" s="17"/>
      <c r="G605" s="156"/>
      <c r="H605" s="5"/>
      <c r="I605" s="73"/>
      <c r="J605" s="96"/>
      <c r="K605" s="95"/>
      <c r="L605" s="95"/>
      <c r="M605" s="92">
        <f t="shared" si="90"/>
        <v>0</v>
      </c>
      <c r="N605" s="92"/>
      <c r="X605" s="498"/>
    </row>
    <row r="606" spans="1:29" x14ac:dyDescent="0.2">
      <c r="C606" s="18"/>
      <c r="D606" s="23"/>
      <c r="E606" s="18"/>
      <c r="F606" s="17"/>
      <c r="G606" s="156"/>
      <c r="H606" s="5"/>
      <c r="I606" s="73"/>
      <c r="J606" s="73"/>
      <c r="K606" s="95"/>
      <c r="L606" s="95"/>
      <c r="M606" s="95"/>
      <c r="N606" s="95"/>
      <c r="X606" s="498"/>
    </row>
    <row r="607" spans="1:29" x14ac:dyDescent="0.2">
      <c r="C607" s="18"/>
      <c r="D607" s="23"/>
      <c r="E607" s="18"/>
      <c r="F607" s="24"/>
      <c r="G607" s="156"/>
      <c r="H607" s="5"/>
      <c r="I607" s="5"/>
      <c r="J607" s="86"/>
      <c r="K607" s="108"/>
      <c r="L607" s="108"/>
      <c r="M607" s="108"/>
      <c r="N607" s="108"/>
      <c r="X607" s="637" t="s">
        <v>612</v>
      </c>
      <c r="Y607" s="638"/>
      <c r="Z607" s="638"/>
      <c r="AA607" s="638"/>
      <c r="AB607" s="638"/>
      <c r="AC607" s="638"/>
    </row>
    <row r="608" spans="1:29" x14ac:dyDescent="0.2">
      <c r="A608" s="107"/>
      <c r="B608" s="106" t="s">
        <v>138</v>
      </c>
      <c r="C608" s="49"/>
      <c r="D608" s="82"/>
      <c r="E608" s="49"/>
      <c r="F608" s="130"/>
      <c r="G608" s="82"/>
      <c r="H608" s="105"/>
      <c r="I608" s="105" t="s">
        <v>79</v>
      </c>
      <c r="J608" s="104"/>
      <c r="K608" s="103">
        <f>SUM(K609:K623)</f>
        <v>0</v>
      </c>
      <c r="L608" s="103">
        <f>SUM(L609:L623)</f>
        <v>0</v>
      </c>
      <c r="M608" s="103">
        <f>SUM(M609:M623)</f>
        <v>0</v>
      </c>
      <c r="N608" s="103">
        <f>SUM(N609:N623)</f>
        <v>0</v>
      </c>
      <c r="Q608" s="101"/>
      <c r="R608" s="101"/>
      <c r="S608" s="101"/>
      <c r="T608" s="101"/>
      <c r="U608" s="101"/>
      <c r="V608" s="187"/>
      <c r="W608" s="415"/>
      <c r="X608" s="639"/>
      <c r="Y608" s="638"/>
      <c r="Z608" s="638"/>
      <c r="AA608" s="638"/>
      <c r="AB608" s="638"/>
      <c r="AC608" s="638"/>
    </row>
    <row r="609" spans="1:29" x14ac:dyDescent="0.2">
      <c r="A609" s="12">
        <v>8300</v>
      </c>
      <c r="B609" s="9" t="s">
        <v>137</v>
      </c>
      <c r="C609" s="72"/>
      <c r="D609" s="72"/>
      <c r="E609" s="72"/>
      <c r="F609" s="165">
        <v>0</v>
      </c>
      <c r="G609" s="14" t="s">
        <v>136</v>
      </c>
      <c r="H609" s="5">
        <v>0</v>
      </c>
      <c r="I609" s="5"/>
      <c r="J609" s="5"/>
      <c r="K609" s="95"/>
      <c r="L609" s="95">
        <f t="shared" ref="L609:L621" si="93">F609*H609</f>
        <v>0</v>
      </c>
      <c r="M609" s="92">
        <f t="shared" ref="M609:M622" si="94">K609+L609</f>
        <v>0</v>
      </c>
      <c r="N609" s="92"/>
      <c r="Q609" s="101"/>
      <c r="R609" s="101"/>
      <c r="S609" s="101"/>
      <c r="T609" s="101"/>
      <c r="U609" s="101"/>
      <c r="V609" s="187"/>
      <c r="W609" s="415"/>
      <c r="X609" s="506" t="s">
        <v>609</v>
      </c>
      <c r="Y609" s="525"/>
      <c r="Z609" s="510"/>
      <c r="AA609" s="190"/>
      <c r="AB609" s="190"/>
      <c r="AC609" s="510"/>
    </row>
    <row r="610" spans="1:29" x14ac:dyDescent="0.2">
      <c r="A610" s="12">
        <f t="shared" ref="A610:A622" si="95">A609+1</f>
        <v>8301</v>
      </c>
      <c r="B610" s="9" t="s">
        <v>135</v>
      </c>
      <c r="C610" s="18"/>
      <c r="D610" s="23"/>
      <c r="E610" s="18"/>
      <c r="F610" s="24"/>
      <c r="G610" s="155" t="s">
        <v>130</v>
      </c>
      <c r="H610" s="5">
        <v>0</v>
      </c>
      <c r="I610" s="86"/>
      <c r="J610" s="96"/>
      <c r="K610" s="95"/>
      <c r="L610" s="95">
        <f t="shared" si="93"/>
        <v>0</v>
      </c>
      <c r="M610" s="92">
        <f t="shared" si="94"/>
        <v>0</v>
      </c>
      <c r="N610" s="92"/>
      <c r="Q610" s="101"/>
      <c r="R610" s="101"/>
      <c r="S610" s="101"/>
      <c r="T610" s="101"/>
      <c r="U610" s="101"/>
      <c r="V610" s="187"/>
      <c r="W610" s="415"/>
      <c r="X610" s="498"/>
    </row>
    <row r="611" spans="1:29" x14ac:dyDescent="0.2">
      <c r="A611" s="12">
        <f t="shared" si="95"/>
        <v>8302</v>
      </c>
      <c r="B611" s="9" t="s">
        <v>134</v>
      </c>
      <c r="C611" s="18"/>
      <c r="D611" s="23"/>
      <c r="E611" s="18"/>
      <c r="F611" s="24"/>
      <c r="G611" s="155" t="s">
        <v>130</v>
      </c>
      <c r="H611" s="5">
        <v>0</v>
      </c>
      <c r="I611" s="86"/>
      <c r="J611" s="96"/>
      <c r="K611" s="95"/>
      <c r="L611" s="95">
        <f t="shared" si="93"/>
        <v>0</v>
      </c>
      <c r="M611" s="92">
        <f t="shared" si="94"/>
        <v>0</v>
      </c>
      <c r="N611" s="92"/>
      <c r="X611" s="498"/>
    </row>
    <row r="612" spans="1:29" x14ac:dyDescent="0.2">
      <c r="A612" s="12">
        <f t="shared" si="95"/>
        <v>8303</v>
      </c>
      <c r="B612" s="9" t="s">
        <v>133</v>
      </c>
      <c r="C612" s="18"/>
      <c r="D612" s="23"/>
      <c r="E612" s="18"/>
      <c r="F612" s="24"/>
      <c r="G612" s="155" t="s">
        <v>130</v>
      </c>
      <c r="H612" s="5">
        <v>0</v>
      </c>
      <c r="I612" s="86"/>
      <c r="J612" s="96"/>
      <c r="K612" s="95"/>
      <c r="L612" s="95">
        <f t="shared" si="93"/>
        <v>0</v>
      </c>
      <c r="M612" s="92">
        <f t="shared" si="94"/>
        <v>0</v>
      </c>
      <c r="N612" s="92"/>
      <c r="X612" s="498"/>
    </row>
    <row r="613" spans="1:29" x14ac:dyDescent="0.2">
      <c r="A613" s="12">
        <f t="shared" si="95"/>
        <v>8304</v>
      </c>
      <c r="B613" s="9" t="s">
        <v>132</v>
      </c>
      <c r="C613" s="18"/>
      <c r="D613" s="23"/>
      <c r="E613" s="18"/>
      <c r="F613" s="24"/>
      <c r="G613" s="155" t="s">
        <v>130</v>
      </c>
      <c r="H613" s="5">
        <v>0</v>
      </c>
      <c r="I613" s="86"/>
      <c r="J613" s="96"/>
      <c r="K613" s="95"/>
      <c r="L613" s="95">
        <f t="shared" si="93"/>
        <v>0</v>
      </c>
      <c r="M613" s="92">
        <f t="shared" si="94"/>
        <v>0</v>
      </c>
      <c r="N613" s="92"/>
      <c r="X613" s="498"/>
    </row>
    <row r="614" spans="1:29" x14ac:dyDescent="0.2">
      <c r="A614" s="12">
        <f t="shared" si="95"/>
        <v>8305</v>
      </c>
      <c r="B614" s="9" t="s">
        <v>131</v>
      </c>
      <c r="C614" s="18"/>
      <c r="D614" s="23"/>
      <c r="E614" s="18"/>
      <c r="F614" s="24"/>
      <c r="G614" s="155" t="s">
        <v>130</v>
      </c>
      <c r="H614" s="5">
        <v>0</v>
      </c>
      <c r="I614" s="164"/>
      <c r="J614" s="96"/>
      <c r="K614" s="95"/>
      <c r="L614" s="95">
        <f t="shared" si="93"/>
        <v>0</v>
      </c>
      <c r="M614" s="92">
        <f t="shared" si="94"/>
        <v>0</v>
      </c>
      <c r="N614" s="92"/>
      <c r="X614" s="498"/>
    </row>
    <row r="615" spans="1:29" x14ac:dyDescent="0.2">
      <c r="A615" s="12">
        <f t="shared" si="95"/>
        <v>8306</v>
      </c>
      <c r="B615" s="9" t="s">
        <v>129</v>
      </c>
      <c r="C615" s="18"/>
      <c r="D615" s="23"/>
      <c r="E615" s="18"/>
      <c r="F615" s="17"/>
      <c r="G615" s="163" t="s">
        <v>128</v>
      </c>
      <c r="H615" s="5">
        <v>0</v>
      </c>
      <c r="I615" s="73"/>
      <c r="J615" s="96"/>
      <c r="K615" s="95"/>
      <c r="L615" s="95">
        <f t="shared" si="93"/>
        <v>0</v>
      </c>
      <c r="M615" s="92">
        <f t="shared" si="94"/>
        <v>0</v>
      </c>
      <c r="N615" s="92"/>
      <c r="X615" s="498"/>
    </row>
    <row r="616" spans="1:29" x14ac:dyDescent="0.2">
      <c r="A616" s="12">
        <f t="shared" si="95"/>
        <v>8307</v>
      </c>
      <c r="B616" s="9" t="s">
        <v>127</v>
      </c>
      <c r="C616" s="9"/>
      <c r="D616" s="9"/>
      <c r="E616" s="9"/>
      <c r="F616" s="24"/>
      <c r="G616" s="155" t="s">
        <v>125</v>
      </c>
      <c r="H616" s="5">
        <v>0</v>
      </c>
      <c r="I616" s="9"/>
      <c r="J616" s="162"/>
      <c r="K616" s="95"/>
      <c r="L616" s="95">
        <f t="shared" si="93"/>
        <v>0</v>
      </c>
      <c r="M616" s="92">
        <f t="shared" si="94"/>
        <v>0</v>
      </c>
      <c r="N616" s="92"/>
      <c r="X616" s="498"/>
    </row>
    <row r="617" spans="1:29" x14ac:dyDescent="0.2">
      <c r="A617" s="12">
        <f t="shared" si="95"/>
        <v>8308</v>
      </c>
      <c r="B617" s="9" t="s">
        <v>126</v>
      </c>
      <c r="C617" s="18"/>
      <c r="D617" s="23"/>
      <c r="E617" s="18"/>
      <c r="F617" s="24"/>
      <c r="G617" s="155" t="s">
        <v>125</v>
      </c>
      <c r="H617" s="5">
        <v>0</v>
      </c>
      <c r="I617" s="86"/>
      <c r="J617" s="96"/>
      <c r="K617" s="95"/>
      <c r="L617" s="95">
        <f t="shared" si="93"/>
        <v>0</v>
      </c>
      <c r="M617" s="92">
        <f t="shared" si="94"/>
        <v>0</v>
      </c>
      <c r="N617" s="92"/>
      <c r="X617" s="498"/>
    </row>
    <row r="618" spans="1:29" x14ac:dyDescent="0.2">
      <c r="A618" s="12">
        <f t="shared" si="95"/>
        <v>8309</v>
      </c>
      <c r="B618" s="9" t="s">
        <v>124</v>
      </c>
      <c r="C618" s="18"/>
      <c r="D618" s="23"/>
      <c r="E618" s="18"/>
      <c r="F618" s="24"/>
      <c r="G618" s="155" t="s">
        <v>111</v>
      </c>
      <c r="H618" s="5">
        <v>0</v>
      </c>
      <c r="I618" s="86"/>
      <c r="J618" s="96"/>
      <c r="K618" s="95"/>
      <c r="L618" s="95">
        <f t="shared" si="93"/>
        <v>0</v>
      </c>
      <c r="M618" s="92">
        <f t="shared" si="94"/>
        <v>0</v>
      </c>
      <c r="N618" s="92"/>
      <c r="X618" s="498"/>
    </row>
    <row r="619" spans="1:29" x14ac:dyDescent="0.2">
      <c r="A619" s="12">
        <f t="shared" si="95"/>
        <v>8310</v>
      </c>
      <c r="B619" s="9" t="s">
        <v>123</v>
      </c>
      <c r="C619" s="18"/>
      <c r="D619" s="23"/>
      <c r="E619" s="18"/>
      <c r="F619" s="24"/>
      <c r="G619" s="155" t="s">
        <v>111</v>
      </c>
      <c r="H619" s="5">
        <v>0</v>
      </c>
      <c r="I619" s="86"/>
      <c r="J619" s="96"/>
      <c r="K619" s="95"/>
      <c r="L619" s="95">
        <f t="shared" si="93"/>
        <v>0</v>
      </c>
      <c r="M619" s="92">
        <f t="shared" si="94"/>
        <v>0</v>
      </c>
      <c r="N619" s="92"/>
      <c r="X619" s="498"/>
    </row>
    <row r="620" spans="1:29" x14ac:dyDescent="0.2">
      <c r="A620" s="12">
        <f t="shared" si="95"/>
        <v>8311</v>
      </c>
      <c r="B620" s="9" t="s">
        <v>122</v>
      </c>
      <c r="C620" s="18"/>
      <c r="D620" s="23"/>
      <c r="E620" s="18"/>
      <c r="F620" s="24"/>
      <c r="G620" s="155" t="s">
        <v>111</v>
      </c>
      <c r="H620" s="5">
        <v>0</v>
      </c>
      <c r="I620" s="86"/>
      <c r="J620" s="96"/>
      <c r="K620" s="95"/>
      <c r="L620" s="95">
        <f t="shared" si="93"/>
        <v>0</v>
      </c>
      <c r="M620" s="92">
        <f t="shared" si="94"/>
        <v>0</v>
      </c>
      <c r="N620" s="92"/>
      <c r="X620" s="498"/>
    </row>
    <row r="621" spans="1:29" x14ac:dyDescent="0.2">
      <c r="A621" s="12">
        <f t="shared" si="95"/>
        <v>8312</v>
      </c>
      <c r="B621" s="9" t="s">
        <v>121</v>
      </c>
      <c r="C621" s="9"/>
      <c r="D621" s="9"/>
      <c r="E621" s="9"/>
      <c r="G621" s="161"/>
      <c r="H621" s="9"/>
      <c r="I621" s="86"/>
      <c r="J621" s="96"/>
      <c r="K621" s="95"/>
      <c r="L621" s="95">
        <f t="shared" si="93"/>
        <v>0</v>
      </c>
      <c r="M621" s="92">
        <f t="shared" si="94"/>
        <v>0</v>
      </c>
      <c r="N621" s="92"/>
      <c r="X621" s="498"/>
    </row>
    <row r="622" spans="1:29" x14ac:dyDescent="0.2">
      <c r="A622" s="12">
        <f t="shared" si="95"/>
        <v>8313</v>
      </c>
      <c r="C622" s="18"/>
      <c r="D622" s="23"/>
      <c r="E622" s="18"/>
      <c r="F622" s="24"/>
      <c r="G622" s="155"/>
      <c r="H622" s="5"/>
      <c r="I622" s="86"/>
      <c r="J622" s="94"/>
      <c r="K622" s="93"/>
      <c r="L622" s="93"/>
      <c r="M622" s="92">
        <f t="shared" si="94"/>
        <v>0</v>
      </c>
      <c r="N622" s="92"/>
      <c r="X622" s="498"/>
    </row>
    <row r="623" spans="1:29" x14ac:dyDescent="0.2">
      <c r="C623" s="18"/>
      <c r="D623" s="23"/>
      <c r="E623" s="18"/>
      <c r="F623" s="24"/>
      <c r="G623" s="155"/>
      <c r="H623" s="5"/>
      <c r="I623" s="86"/>
      <c r="J623" s="94"/>
      <c r="K623" s="93"/>
      <c r="L623" s="93"/>
      <c r="M623" s="92"/>
      <c r="N623" s="92"/>
      <c r="X623" s="498"/>
    </row>
    <row r="624" spans="1:29" x14ac:dyDescent="0.2">
      <c r="B624" s="106" t="s">
        <v>120</v>
      </c>
      <c r="C624" s="83"/>
      <c r="D624" s="153"/>
      <c r="E624" s="83"/>
      <c r="F624" s="152"/>
      <c r="G624" s="160"/>
      <c r="H624" s="105"/>
      <c r="I624" s="105" t="s">
        <v>79</v>
      </c>
      <c r="J624" s="104"/>
      <c r="K624" s="103">
        <f>SUM(K625:K629)</f>
        <v>0</v>
      </c>
      <c r="L624" s="103">
        <f>SUM(L625:L629)</f>
        <v>0</v>
      </c>
      <c r="M624" s="158">
        <f>SUM(M625:M629)</f>
        <v>0</v>
      </c>
      <c r="N624" s="158">
        <f>SUM(N625:N629)</f>
        <v>0</v>
      </c>
      <c r="O624" s="110"/>
      <c r="X624" s="498"/>
    </row>
    <row r="625" spans="1:29" x14ac:dyDescent="0.2">
      <c r="A625" s="12">
        <v>8400</v>
      </c>
      <c r="B625" s="9" t="s">
        <v>119</v>
      </c>
      <c r="C625" s="9"/>
      <c r="D625" s="9"/>
      <c r="E625" s="9"/>
      <c r="G625" s="9"/>
      <c r="H625" s="9"/>
      <c r="I625" s="9"/>
      <c r="J625" s="9"/>
      <c r="K625" s="95"/>
      <c r="L625" s="95">
        <v>0</v>
      </c>
      <c r="M625" s="92">
        <f>K625+L625</f>
        <v>0</v>
      </c>
      <c r="N625" s="92"/>
      <c r="X625" s="498"/>
    </row>
    <row r="626" spans="1:29" x14ac:dyDescent="0.2">
      <c r="A626" s="12">
        <f>A625+1</f>
        <v>8401</v>
      </c>
      <c r="B626" s="9" t="s">
        <v>118</v>
      </c>
      <c r="C626" s="9"/>
      <c r="D626" s="9"/>
      <c r="E626" s="9"/>
      <c r="G626" s="9"/>
      <c r="H626" s="9"/>
      <c r="I626" s="9"/>
      <c r="J626" s="9"/>
      <c r="K626" s="95"/>
      <c r="L626" s="95">
        <v>0</v>
      </c>
      <c r="M626" s="92">
        <f>K626+L626</f>
        <v>0</v>
      </c>
      <c r="N626" s="92"/>
      <c r="X626" s="498"/>
    </row>
    <row r="627" spans="1:29" x14ac:dyDescent="0.2">
      <c r="A627" s="12">
        <f>A626+1</f>
        <v>8402</v>
      </c>
      <c r="B627" s="9" t="s">
        <v>117</v>
      </c>
      <c r="C627" s="9"/>
      <c r="D627" s="9"/>
      <c r="E627" s="9"/>
      <c r="G627" s="9"/>
      <c r="H627" s="9"/>
      <c r="I627" s="9"/>
      <c r="J627" s="9"/>
      <c r="K627" s="95"/>
      <c r="L627" s="95">
        <v>0</v>
      </c>
      <c r="M627" s="92">
        <f>K627+L627</f>
        <v>0</v>
      </c>
      <c r="N627" s="92"/>
      <c r="X627" s="498"/>
    </row>
    <row r="628" spans="1:29" x14ac:dyDescent="0.2">
      <c r="A628" s="12">
        <f>A627+1</f>
        <v>8403</v>
      </c>
      <c r="C628" s="9"/>
      <c r="D628" s="9"/>
      <c r="E628" s="9"/>
      <c r="G628" s="9"/>
      <c r="H628" s="9"/>
      <c r="I628" s="9"/>
      <c r="J628" s="9"/>
      <c r="K628" s="95"/>
      <c r="L628" s="95"/>
      <c r="M628" s="92">
        <f>K628+L628</f>
        <v>0</v>
      </c>
      <c r="N628" s="92"/>
      <c r="X628" s="498"/>
    </row>
    <row r="629" spans="1:29" x14ac:dyDescent="0.2">
      <c r="C629" s="9"/>
      <c r="D629" s="9"/>
      <c r="E629" s="9"/>
      <c r="G629" s="9"/>
      <c r="H629" s="9"/>
      <c r="I629" s="9"/>
      <c r="J629" s="9"/>
      <c r="K629" s="95"/>
      <c r="L629" s="95"/>
      <c r="M629" s="92"/>
      <c r="N629" s="92"/>
      <c r="X629" s="498"/>
    </row>
    <row r="630" spans="1:29" x14ac:dyDescent="0.2">
      <c r="A630" s="107"/>
      <c r="B630" s="106" t="s">
        <v>116</v>
      </c>
      <c r="C630" s="49"/>
      <c r="D630" s="82"/>
      <c r="E630" s="49"/>
      <c r="F630" s="130"/>
      <c r="G630" s="159"/>
      <c r="H630" s="105"/>
      <c r="I630" s="105" t="s">
        <v>79</v>
      </c>
      <c r="J630" s="104"/>
      <c r="K630" s="103">
        <f>SUM(K631:K636)</f>
        <v>0</v>
      </c>
      <c r="L630" s="103">
        <f>SUM(L631:L636)</f>
        <v>0</v>
      </c>
      <c r="M630" s="158">
        <f>SUM(M631:M636)</f>
        <v>0</v>
      </c>
      <c r="N630" s="158">
        <f>SUM(N631:N636)</f>
        <v>0</v>
      </c>
      <c r="O630" s="110"/>
      <c r="Q630" s="101"/>
      <c r="R630" s="101"/>
      <c r="S630" s="101"/>
      <c r="T630" s="101"/>
      <c r="U630" s="101"/>
      <c r="V630" s="187"/>
      <c r="W630" s="415"/>
      <c r="X630" s="498"/>
    </row>
    <row r="631" spans="1:29" x14ac:dyDescent="0.2">
      <c r="A631" s="12">
        <v>8600</v>
      </c>
      <c r="B631" s="9" t="s">
        <v>115</v>
      </c>
      <c r="C631" s="18"/>
      <c r="D631" s="23"/>
      <c r="E631" s="18"/>
      <c r="F631" s="24">
        <v>0</v>
      </c>
      <c r="G631" s="155" t="s">
        <v>111</v>
      </c>
      <c r="H631" s="5">
        <v>0</v>
      </c>
      <c r="J631" s="96"/>
      <c r="K631" s="95"/>
      <c r="L631" s="95">
        <f>F631*H631</f>
        <v>0</v>
      </c>
      <c r="M631" s="92">
        <f>K631+L631</f>
        <v>0</v>
      </c>
      <c r="N631" s="92"/>
      <c r="X631" s="498"/>
    </row>
    <row r="632" spans="1:29" x14ac:dyDescent="0.2">
      <c r="A632" s="12">
        <f>A631+1</f>
        <v>8601</v>
      </c>
      <c r="B632" s="9" t="s">
        <v>114</v>
      </c>
      <c r="C632" s="18"/>
      <c r="D632" s="23"/>
      <c r="E632" s="18"/>
      <c r="F632" s="24">
        <v>0</v>
      </c>
      <c r="G632" s="155" t="s">
        <v>111</v>
      </c>
      <c r="H632" s="5">
        <v>0</v>
      </c>
      <c r="J632" s="96"/>
      <c r="K632" s="95"/>
      <c r="L632" s="95">
        <f>F632*H632</f>
        <v>0</v>
      </c>
      <c r="M632" s="92">
        <f>K632+L632</f>
        <v>0</v>
      </c>
      <c r="N632" s="92"/>
      <c r="X632" s="498"/>
    </row>
    <row r="633" spans="1:29" x14ac:dyDescent="0.2">
      <c r="A633" s="12">
        <f>A632+1</f>
        <v>8602</v>
      </c>
      <c r="B633" s="9" t="s">
        <v>113</v>
      </c>
      <c r="C633" s="18"/>
      <c r="D633" s="23"/>
      <c r="E633" s="18"/>
      <c r="F633" s="24">
        <v>0</v>
      </c>
      <c r="G633" s="155" t="s">
        <v>111</v>
      </c>
      <c r="H633" s="5">
        <v>0</v>
      </c>
      <c r="I633" s="86"/>
      <c r="J633" s="96"/>
      <c r="K633" s="95"/>
      <c r="L633" s="95">
        <f>F633*H633</f>
        <v>0</v>
      </c>
      <c r="M633" s="92">
        <f>K633+L633</f>
        <v>0</v>
      </c>
      <c r="N633" s="92"/>
      <c r="X633" s="498"/>
    </row>
    <row r="634" spans="1:29" x14ac:dyDescent="0.2">
      <c r="A634" s="12">
        <f>A633+1</f>
        <v>8603</v>
      </c>
      <c r="B634" s="9" t="s">
        <v>112</v>
      </c>
      <c r="C634" s="18"/>
      <c r="D634" s="23"/>
      <c r="E634" s="18"/>
      <c r="F634" s="24">
        <v>0</v>
      </c>
      <c r="G634" s="155" t="s">
        <v>111</v>
      </c>
      <c r="H634" s="5">
        <v>0</v>
      </c>
      <c r="I634" s="86"/>
      <c r="J634" s="96"/>
      <c r="K634" s="95"/>
      <c r="L634" s="95">
        <f>F634*H634</f>
        <v>0</v>
      </c>
      <c r="M634" s="92">
        <f>K634+L634</f>
        <v>0</v>
      </c>
      <c r="N634" s="92"/>
      <c r="X634" s="498"/>
    </row>
    <row r="635" spans="1:29" x14ac:dyDescent="0.2">
      <c r="A635" s="12">
        <f>A634+1</f>
        <v>8604</v>
      </c>
      <c r="C635" s="18"/>
      <c r="D635" s="23"/>
      <c r="E635" s="18"/>
      <c r="F635" s="24"/>
      <c r="G635" s="155"/>
      <c r="H635" s="5"/>
      <c r="I635" s="86"/>
      <c r="J635" s="96"/>
      <c r="K635" s="95"/>
      <c r="L635" s="95"/>
      <c r="M635" s="92">
        <f>K635+L635</f>
        <v>0</v>
      </c>
      <c r="N635" s="92"/>
      <c r="X635" s="498"/>
    </row>
    <row r="636" spans="1:29" x14ac:dyDescent="0.2">
      <c r="C636" s="18"/>
      <c r="D636" s="23"/>
      <c r="E636" s="18"/>
      <c r="F636" s="24"/>
      <c r="G636" s="155"/>
      <c r="H636" s="5"/>
      <c r="I636" s="86"/>
      <c r="J636" s="96"/>
      <c r="K636" s="95"/>
      <c r="L636" s="95"/>
      <c r="M636" s="92"/>
      <c r="N636" s="92"/>
      <c r="X636" s="498"/>
    </row>
    <row r="637" spans="1:29" x14ac:dyDescent="0.2">
      <c r="A637" s="107"/>
      <c r="B637" s="106" t="s">
        <v>110</v>
      </c>
      <c r="C637" s="49"/>
      <c r="D637" s="82"/>
      <c r="E637" s="49"/>
      <c r="F637" s="130"/>
      <c r="G637" s="159"/>
      <c r="H637" s="105"/>
      <c r="I637" s="105" t="s">
        <v>79</v>
      </c>
      <c r="J637" s="104"/>
      <c r="K637" s="103">
        <f>SUM(K638:K640)</f>
        <v>0</v>
      </c>
      <c r="L637" s="103">
        <f>SUM(L638:L640)</f>
        <v>0</v>
      </c>
      <c r="M637" s="158">
        <f>SUM(M638:M640)</f>
        <v>0</v>
      </c>
      <c r="N637" s="158">
        <f>SUM(N638:N640)</f>
        <v>0</v>
      </c>
      <c r="O637" s="110"/>
      <c r="Q637" s="101"/>
      <c r="R637" s="101"/>
      <c r="S637" s="101"/>
      <c r="T637" s="101"/>
      <c r="U637" s="101"/>
      <c r="V637" s="187"/>
      <c r="W637" s="415"/>
      <c r="X637" s="498"/>
    </row>
    <row r="638" spans="1:29" x14ac:dyDescent="0.2">
      <c r="A638" s="12">
        <v>8600</v>
      </c>
      <c r="B638" s="9" t="s">
        <v>109</v>
      </c>
      <c r="C638" s="18"/>
      <c r="D638" s="23"/>
      <c r="E638" s="18"/>
      <c r="F638" s="157">
        <v>0</v>
      </c>
      <c r="G638" s="155" t="s">
        <v>108</v>
      </c>
      <c r="H638" s="5">
        <v>0</v>
      </c>
      <c r="I638" s="73"/>
      <c r="J638" s="96"/>
      <c r="K638" s="95"/>
      <c r="L638" s="95">
        <f>F638*H638</f>
        <v>0</v>
      </c>
      <c r="M638" s="92">
        <f>K638+L638</f>
        <v>0</v>
      </c>
      <c r="N638" s="92"/>
      <c r="X638" s="506" t="s">
        <v>611</v>
      </c>
      <c r="Y638" s="525"/>
      <c r="Z638" s="510"/>
      <c r="AA638" s="190"/>
      <c r="AB638" s="190"/>
      <c r="AC638" s="510"/>
    </row>
    <row r="639" spans="1:29" x14ac:dyDescent="0.2">
      <c r="A639" s="12">
        <f>A638+1</f>
        <v>8601</v>
      </c>
      <c r="C639" s="18"/>
      <c r="D639" s="23"/>
      <c r="E639" s="18"/>
      <c r="F639" s="24"/>
      <c r="G639" s="156"/>
      <c r="H639" s="5"/>
      <c r="I639" s="86"/>
      <c r="J639" s="96"/>
      <c r="K639" s="95"/>
      <c r="L639" s="95"/>
      <c r="M639" s="92">
        <f>K639+L639</f>
        <v>0</v>
      </c>
      <c r="N639" s="92"/>
      <c r="X639" s="498"/>
    </row>
    <row r="640" spans="1:29" x14ac:dyDescent="0.2">
      <c r="C640" s="18"/>
      <c r="D640" s="23"/>
      <c r="E640" s="18"/>
      <c r="F640" s="24"/>
      <c r="G640" s="155"/>
      <c r="H640" s="5"/>
      <c r="I640" s="86"/>
      <c r="J640" s="94"/>
      <c r="K640" s="93"/>
      <c r="L640" s="93"/>
      <c r="M640" s="92"/>
      <c r="N640" s="92"/>
      <c r="X640" s="498"/>
    </row>
    <row r="641" spans="1:29" x14ac:dyDescent="0.2">
      <c r="C641" s="154"/>
      <c r="D641" s="153"/>
      <c r="E641" s="83"/>
      <c r="F641" s="152"/>
      <c r="G641" s="151"/>
      <c r="H641" s="130"/>
      <c r="I641" s="130" t="s">
        <v>107</v>
      </c>
      <c r="J641" s="150"/>
      <c r="K641" s="149">
        <f>K569+K575+K608+K624+K637+K630</f>
        <v>0</v>
      </c>
      <c r="L641" s="149">
        <f>L569+L575+L608+L624+L637+L630</f>
        <v>0</v>
      </c>
      <c r="M641" s="149">
        <f>M569+M575+M608+M624+M637+M630</f>
        <v>0</v>
      </c>
      <c r="N641" s="149">
        <f>N569+N575+N608+N624+N637+N630</f>
        <v>0</v>
      </c>
      <c r="X641" s="498"/>
    </row>
    <row r="642" spans="1:29" ht="17" thickBot="1" x14ac:dyDescent="0.25">
      <c r="A642" s="148"/>
      <c r="B642" s="147"/>
      <c r="C642" s="145"/>
      <c r="D642" s="146"/>
      <c r="E642" s="145"/>
      <c r="F642" s="144"/>
      <c r="G642" s="143"/>
      <c r="H642" s="142"/>
      <c r="I642" s="141"/>
      <c r="J642" s="141"/>
      <c r="K642" s="140"/>
      <c r="L642" s="140"/>
      <c r="M642" s="139"/>
      <c r="N642" s="139"/>
      <c r="X642" s="498"/>
    </row>
    <row r="643" spans="1:29" x14ac:dyDescent="0.2">
      <c r="C643" s="18"/>
      <c r="D643" s="23"/>
      <c r="E643" s="18"/>
      <c r="F643" s="24"/>
      <c r="G643" s="26"/>
      <c r="H643" s="5"/>
      <c r="I643" s="86"/>
      <c r="J643" s="94"/>
      <c r="K643" s="138"/>
      <c r="L643" s="138"/>
      <c r="M643" s="137"/>
      <c r="N643" s="137"/>
      <c r="X643" s="498"/>
    </row>
    <row r="644" spans="1:29" ht="40" x14ac:dyDescent="0.2">
      <c r="A644" s="107" t="s">
        <v>106</v>
      </c>
      <c r="B644" s="72" t="s">
        <v>105</v>
      </c>
      <c r="C644" s="121"/>
      <c r="D644" s="75"/>
      <c r="E644" s="121"/>
      <c r="F644" s="136"/>
      <c r="G644" s="120"/>
      <c r="H644" s="85"/>
      <c r="I644" s="86"/>
      <c r="J644" s="135"/>
      <c r="K644" s="134" t="s">
        <v>38</v>
      </c>
      <c r="L644" s="133" t="s">
        <v>37</v>
      </c>
      <c r="M644" s="132" t="s">
        <v>36</v>
      </c>
      <c r="N644" s="131" t="s">
        <v>520</v>
      </c>
      <c r="Q644" s="101"/>
      <c r="R644" s="101"/>
      <c r="S644" s="101"/>
      <c r="T644" s="101"/>
      <c r="U644" s="101"/>
      <c r="V644" s="187"/>
      <c r="W644" s="415"/>
      <c r="X644" s="498"/>
    </row>
    <row r="645" spans="1:29" x14ac:dyDescent="0.2">
      <c r="A645" s="107"/>
      <c r="B645" s="106" t="s">
        <v>104</v>
      </c>
      <c r="C645" s="49"/>
      <c r="D645" s="82"/>
      <c r="E645" s="49"/>
      <c r="F645" s="130"/>
      <c r="G645" s="81"/>
      <c r="H645" s="105"/>
      <c r="I645" s="105" t="s">
        <v>79</v>
      </c>
      <c r="J645" s="129"/>
      <c r="K645" s="128">
        <f>SUM(K646:K654)</f>
        <v>0</v>
      </c>
      <c r="L645" s="128">
        <f>SUM(L646:L654)</f>
        <v>0</v>
      </c>
      <c r="M645" s="127">
        <f>SUM(M646:M654)</f>
        <v>0</v>
      </c>
      <c r="N645" s="127">
        <f>SUM(N646:N654)</f>
        <v>0</v>
      </c>
      <c r="O645" s="110"/>
      <c r="Q645" s="101"/>
      <c r="R645" s="101"/>
      <c r="S645" s="101"/>
      <c r="T645" s="101"/>
      <c r="U645" s="101"/>
      <c r="V645" s="187"/>
      <c r="W645" s="415"/>
      <c r="X645" s="498"/>
    </row>
    <row r="646" spans="1:29" x14ac:dyDescent="0.2">
      <c r="A646" s="12">
        <v>9100</v>
      </c>
      <c r="B646" s="9" t="s">
        <v>103</v>
      </c>
      <c r="C646" s="18"/>
      <c r="D646" s="23"/>
      <c r="E646" s="18"/>
      <c r="F646" s="24"/>
      <c r="G646" s="125">
        <f>0%</f>
        <v>0</v>
      </c>
      <c r="H646" s="126">
        <v>0</v>
      </c>
      <c r="J646" s="96"/>
      <c r="K646" s="95"/>
      <c r="L646" s="95">
        <f>ROUND((G646*H646)*2,1)/2</f>
        <v>0</v>
      </c>
      <c r="M646" s="92">
        <f t="shared" ref="M646:M653" si="96">K646+L646</f>
        <v>0</v>
      </c>
      <c r="N646" s="92"/>
      <c r="X646" s="506" t="s">
        <v>613</v>
      </c>
      <c r="Y646" s="525"/>
      <c r="Z646" s="510"/>
      <c r="AA646" s="190"/>
      <c r="AB646" s="190"/>
      <c r="AC646" s="510"/>
    </row>
    <row r="647" spans="1:29" x14ac:dyDescent="0.2">
      <c r="A647" s="12">
        <f t="shared" ref="A647:A653" si="97">A646+1</f>
        <v>9101</v>
      </c>
      <c r="B647" s="9" t="s">
        <v>102</v>
      </c>
      <c r="C647" s="18"/>
      <c r="D647" s="23"/>
      <c r="E647" s="18"/>
      <c r="F647" s="24"/>
      <c r="G647" s="125">
        <v>0.05</v>
      </c>
      <c r="H647" s="124">
        <f>L646</f>
        <v>0</v>
      </c>
      <c r="I647" s="86"/>
      <c r="J647" s="96"/>
      <c r="K647" s="95"/>
      <c r="L647" s="95">
        <f>ROUND((G647*H647)*2,1)/2</f>
        <v>0</v>
      </c>
      <c r="M647" s="92">
        <f t="shared" si="96"/>
        <v>0</v>
      </c>
      <c r="N647" s="92"/>
      <c r="X647" s="503" t="s">
        <v>614</v>
      </c>
      <c r="Y647" s="526"/>
      <c r="Z647" s="242"/>
      <c r="AA647" s="527"/>
      <c r="AB647" s="527"/>
      <c r="AC647" s="242"/>
    </row>
    <row r="648" spans="1:29" x14ac:dyDescent="0.2">
      <c r="A648" s="12">
        <f t="shared" si="97"/>
        <v>9102</v>
      </c>
      <c r="B648" s="9" t="s">
        <v>101</v>
      </c>
      <c r="C648" s="18"/>
      <c r="D648" s="23"/>
      <c r="E648" s="39"/>
      <c r="F648" s="24"/>
      <c r="G648" s="26"/>
      <c r="H648" s="5"/>
      <c r="I648" s="86"/>
      <c r="J648" s="96"/>
      <c r="K648" s="95"/>
      <c r="L648" s="95">
        <v>0</v>
      </c>
      <c r="M648" s="92">
        <f t="shared" si="96"/>
        <v>0</v>
      </c>
      <c r="N648" s="92"/>
      <c r="X648" s="575" t="s">
        <v>615</v>
      </c>
      <c r="Y648" s="576"/>
      <c r="Z648" s="577"/>
      <c r="AA648" s="578"/>
      <c r="AB648" s="578"/>
      <c r="AC648" s="577"/>
    </row>
    <row r="649" spans="1:29" x14ac:dyDescent="0.2">
      <c r="A649" s="12">
        <f t="shared" si="97"/>
        <v>9103</v>
      </c>
      <c r="B649" s="9" t="s">
        <v>100</v>
      </c>
      <c r="C649" s="18"/>
      <c r="D649" s="23"/>
      <c r="E649" s="18"/>
      <c r="F649" s="24"/>
      <c r="G649" s="125">
        <v>0</v>
      </c>
      <c r="H649" s="124">
        <f>M295+M349-M345</f>
        <v>0</v>
      </c>
      <c r="I649" s="86"/>
      <c r="J649" s="96"/>
      <c r="K649" s="95"/>
      <c r="L649" s="95">
        <f>G649*H649</f>
        <v>0</v>
      </c>
      <c r="M649" s="92">
        <f t="shared" si="96"/>
        <v>0</v>
      </c>
      <c r="N649" s="92"/>
      <c r="X649" s="506" t="s">
        <v>616</v>
      </c>
      <c r="Y649" s="525"/>
      <c r="Z649" s="510"/>
      <c r="AA649" s="190"/>
      <c r="AB649" s="190"/>
      <c r="AC649" s="510"/>
    </row>
    <row r="650" spans="1:29" x14ac:dyDescent="0.2">
      <c r="A650" s="12">
        <f t="shared" si="97"/>
        <v>9104</v>
      </c>
      <c r="B650" s="9" t="s">
        <v>99</v>
      </c>
      <c r="C650" s="18"/>
      <c r="D650" s="23"/>
      <c r="E650" s="18"/>
      <c r="F650" s="24"/>
      <c r="G650" s="26" t="s">
        <v>98</v>
      </c>
      <c r="H650" s="5">
        <v>0</v>
      </c>
      <c r="I650" s="86"/>
      <c r="J650" s="96"/>
      <c r="K650" s="95"/>
      <c r="L650" s="95">
        <f>F650*H650</f>
        <v>0</v>
      </c>
      <c r="M650" s="92">
        <f t="shared" si="96"/>
        <v>0</v>
      </c>
      <c r="N650" s="92"/>
      <c r="X650" s="498"/>
    </row>
    <row r="651" spans="1:29" x14ac:dyDescent="0.2">
      <c r="A651" s="12">
        <f t="shared" si="97"/>
        <v>9105</v>
      </c>
      <c r="B651" s="9" t="s">
        <v>97</v>
      </c>
      <c r="C651" s="18"/>
      <c r="D651" s="23"/>
      <c r="E651" s="18"/>
      <c r="F651" s="24"/>
      <c r="G651" s="26"/>
      <c r="H651" s="5"/>
      <c r="I651" s="86"/>
      <c r="J651" s="96"/>
      <c r="K651" s="95"/>
      <c r="L651" s="95">
        <v>0</v>
      </c>
      <c r="M651" s="92">
        <f t="shared" si="96"/>
        <v>0</v>
      </c>
      <c r="N651" s="92"/>
      <c r="X651" s="498"/>
    </row>
    <row r="652" spans="1:29" x14ac:dyDescent="0.2">
      <c r="A652" s="12">
        <f t="shared" si="97"/>
        <v>9106</v>
      </c>
      <c r="B652" s="9" t="s">
        <v>96</v>
      </c>
      <c r="C652" s="18"/>
      <c r="D652" s="23"/>
      <c r="E652" s="18"/>
      <c r="F652" s="24"/>
      <c r="G652" s="26"/>
      <c r="H652" s="5"/>
      <c r="I652" s="86"/>
      <c r="J652" s="96"/>
      <c r="K652" s="95"/>
      <c r="L652" s="95">
        <v>0</v>
      </c>
      <c r="M652" s="92">
        <f t="shared" si="96"/>
        <v>0</v>
      </c>
      <c r="N652" s="92"/>
      <c r="X652" s="498"/>
    </row>
    <row r="653" spans="1:29" x14ac:dyDescent="0.2">
      <c r="A653" s="12">
        <f t="shared" si="97"/>
        <v>9107</v>
      </c>
      <c r="C653" s="18"/>
      <c r="D653" s="23"/>
      <c r="E653" s="18"/>
      <c r="F653" s="24"/>
      <c r="G653" s="26"/>
      <c r="H653" s="5"/>
      <c r="I653" s="86"/>
      <c r="J653" s="96"/>
      <c r="K653" s="95"/>
      <c r="L653" s="95"/>
      <c r="M653" s="92">
        <f t="shared" si="96"/>
        <v>0</v>
      </c>
      <c r="N653" s="92"/>
      <c r="X653" s="498"/>
    </row>
    <row r="654" spans="1:29" x14ac:dyDescent="0.2">
      <c r="B654" s="72"/>
      <c r="C654" s="121"/>
      <c r="D654" s="75"/>
      <c r="E654" s="121"/>
      <c r="F654" s="72"/>
      <c r="G654" s="9"/>
      <c r="H654" s="120"/>
      <c r="I654" s="119"/>
      <c r="J654" s="123"/>
      <c r="K654" s="29"/>
      <c r="L654" s="29"/>
      <c r="M654" s="122"/>
      <c r="N654" s="122"/>
      <c r="Q654" s="101"/>
      <c r="R654" s="101"/>
      <c r="S654" s="101"/>
      <c r="T654" s="101"/>
      <c r="U654" s="101"/>
      <c r="V654" s="187"/>
      <c r="W654" s="415"/>
      <c r="X654" s="498"/>
    </row>
    <row r="655" spans="1:29" x14ac:dyDescent="0.2">
      <c r="B655" s="106" t="s">
        <v>95</v>
      </c>
      <c r="C655" s="49"/>
      <c r="D655" s="82"/>
      <c r="E655" s="49"/>
      <c r="F655" s="48"/>
      <c r="G655" s="80"/>
      <c r="H655" s="105"/>
      <c r="I655" s="105" t="s">
        <v>79</v>
      </c>
      <c r="J655" s="113"/>
      <c r="K655" s="112">
        <f>SUM(K656:K664)</f>
        <v>0</v>
      </c>
      <c r="L655" s="112">
        <f>SUM(L656:L664)</f>
        <v>0</v>
      </c>
      <c r="M655" s="111">
        <f>SUM(M656:M664)</f>
        <v>0</v>
      </c>
      <c r="N655" s="111">
        <f>SUM(N656:N664)</f>
        <v>0</v>
      </c>
      <c r="O655" s="110"/>
      <c r="Q655" s="101"/>
      <c r="R655" s="101"/>
      <c r="S655" s="101"/>
      <c r="T655" s="101"/>
      <c r="U655" s="101"/>
      <c r="V655" s="187"/>
      <c r="W655" s="415"/>
      <c r="X655" s="498"/>
    </row>
    <row r="656" spans="1:29" x14ac:dyDescent="0.2">
      <c r="A656" s="12">
        <v>9200</v>
      </c>
      <c r="B656" s="9" t="s">
        <v>94</v>
      </c>
      <c r="C656" s="121"/>
      <c r="D656" s="75"/>
      <c r="E656" s="121"/>
      <c r="F656" s="72"/>
      <c r="G656" s="9"/>
      <c r="H656" s="120"/>
      <c r="I656" s="119"/>
      <c r="J656" s="96"/>
      <c r="K656" s="95"/>
      <c r="L656" s="95">
        <v>0</v>
      </c>
      <c r="M656" s="92">
        <f t="shared" ref="M656:M662" si="98">K656+L656</f>
        <v>0</v>
      </c>
      <c r="N656" s="92"/>
      <c r="Q656" s="101"/>
      <c r="R656" s="101"/>
      <c r="S656" s="101"/>
      <c r="T656" s="101"/>
      <c r="U656" s="101"/>
      <c r="V656" s="187"/>
      <c r="W656" s="415"/>
      <c r="X656" s="498"/>
    </row>
    <row r="657" spans="1:29" x14ac:dyDescent="0.2">
      <c r="A657" s="12">
        <f t="shared" ref="A657:A663" si="99">A656+1</f>
        <v>9201</v>
      </c>
      <c r="B657" s="9" t="s">
        <v>93</v>
      </c>
      <c r="C657" s="18"/>
      <c r="D657" s="23"/>
      <c r="E657" s="18"/>
      <c r="G657" s="9"/>
      <c r="H657" s="26"/>
      <c r="I657" s="16"/>
      <c r="J657" s="96"/>
      <c r="K657" s="95"/>
      <c r="L657" s="95">
        <v>0</v>
      </c>
      <c r="M657" s="92">
        <f t="shared" si="98"/>
        <v>0</v>
      </c>
      <c r="N657" s="92"/>
      <c r="O657" s="61"/>
      <c r="X657" s="498"/>
    </row>
    <row r="658" spans="1:29" x14ac:dyDescent="0.2">
      <c r="A658" s="12">
        <f t="shared" si="99"/>
        <v>9202</v>
      </c>
      <c r="B658" s="9" t="s">
        <v>92</v>
      </c>
      <c r="C658" s="18"/>
      <c r="D658" s="23"/>
      <c r="E658" s="18"/>
      <c r="G658" s="9"/>
      <c r="H658" s="26"/>
      <c r="I658" s="16"/>
      <c r="J658" s="96"/>
      <c r="K658" s="95"/>
      <c r="L658" s="95">
        <v>0</v>
      </c>
      <c r="M658" s="92">
        <f t="shared" si="98"/>
        <v>0</v>
      </c>
      <c r="N658" s="92"/>
      <c r="O658" s="61"/>
      <c r="X658" s="498"/>
    </row>
    <row r="659" spans="1:29" x14ac:dyDescent="0.2">
      <c r="A659" s="12">
        <f t="shared" si="99"/>
        <v>9203</v>
      </c>
      <c r="B659" s="9" t="s">
        <v>91</v>
      </c>
      <c r="C659" s="18"/>
      <c r="D659" s="23"/>
      <c r="E659" s="18"/>
      <c r="G659" s="9"/>
      <c r="H659" s="26"/>
      <c r="I659" s="16"/>
      <c r="J659" s="96"/>
      <c r="K659" s="95"/>
      <c r="L659" s="95">
        <v>0</v>
      </c>
      <c r="M659" s="92">
        <f t="shared" si="98"/>
        <v>0</v>
      </c>
      <c r="N659" s="92"/>
      <c r="O659" s="61"/>
      <c r="X659" s="498"/>
    </row>
    <row r="660" spans="1:29" x14ac:dyDescent="0.2">
      <c r="A660" s="12">
        <f t="shared" si="99"/>
        <v>9204</v>
      </c>
      <c r="B660" s="9" t="s">
        <v>90</v>
      </c>
      <c r="C660" s="18"/>
      <c r="D660" s="23"/>
      <c r="E660" s="18"/>
      <c r="G660" s="9"/>
      <c r="H660" s="26"/>
      <c r="I660" s="16"/>
      <c r="J660" s="96"/>
      <c r="K660" s="95"/>
      <c r="L660" s="95">
        <v>0</v>
      </c>
      <c r="M660" s="92">
        <f t="shared" si="98"/>
        <v>0</v>
      </c>
      <c r="N660" s="92"/>
      <c r="O660" s="61"/>
      <c r="X660" s="498"/>
    </row>
    <row r="661" spans="1:29" x14ac:dyDescent="0.2">
      <c r="A661" s="12">
        <f t="shared" si="99"/>
        <v>9205</v>
      </c>
      <c r="B661" s="9" t="s">
        <v>89</v>
      </c>
      <c r="C661" s="18"/>
      <c r="D661" s="23"/>
      <c r="E661" s="18"/>
      <c r="G661" s="9"/>
      <c r="H661" s="26"/>
      <c r="I661" s="16"/>
      <c r="J661" s="96"/>
      <c r="K661" s="95"/>
      <c r="L661" s="95">
        <v>0</v>
      </c>
      <c r="M661" s="92">
        <f t="shared" si="98"/>
        <v>0</v>
      </c>
      <c r="N661" s="92"/>
      <c r="O661" s="61"/>
      <c r="X661" s="498"/>
    </row>
    <row r="662" spans="1:29" x14ac:dyDescent="0.2">
      <c r="A662" s="12">
        <f t="shared" si="99"/>
        <v>9206</v>
      </c>
      <c r="B662" s="9" t="s">
        <v>88</v>
      </c>
      <c r="C662" s="18"/>
      <c r="D662" s="23"/>
      <c r="E662" s="18"/>
      <c r="G662" s="9"/>
      <c r="H662" s="26"/>
      <c r="I662" s="16"/>
      <c r="J662" s="96"/>
      <c r="K662" s="95"/>
      <c r="L662" s="95">
        <v>0</v>
      </c>
      <c r="M662" s="92">
        <f t="shared" si="98"/>
        <v>0</v>
      </c>
      <c r="N662" s="92"/>
      <c r="O662" s="61"/>
      <c r="X662" s="498"/>
    </row>
    <row r="663" spans="1:29" x14ac:dyDescent="0.2">
      <c r="A663" s="12">
        <f t="shared" si="99"/>
        <v>9207</v>
      </c>
      <c r="B663" s="118" t="s">
        <v>87</v>
      </c>
      <c r="C663" s="18"/>
      <c r="D663" s="23"/>
      <c r="E663" s="18"/>
      <c r="G663" s="9"/>
      <c r="H663" s="26"/>
      <c r="I663" s="16"/>
      <c r="J663" s="96"/>
      <c r="K663" s="95"/>
      <c r="L663" s="95"/>
      <c r="M663" s="92"/>
      <c r="N663" s="92"/>
      <c r="O663" s="61"/>
      <c r="X663" s="498"/>
    </row>
    <row r="664" spans="1:29" x14ac:dyDescent="0.2">
      <c r="C664" s="18"/>
      <c r="D664" s="23"/>
      <c r="E664" s="18"/>
      <c r="G664" s="9"/>
      <c r="H664" s="26"/>
      <c r="I664" s="16"/>
      <c r="J664" s="115"/>
      <c r="K664" s="114"/>
      <c r="L664" s="114"/>
      <c r="M664" s="92"/>
      <c r="N664" s="92"/>
      <c r="O664" s="61"/>
      <c r="X664" s="640" t="s">
        <v>617</v>
      </c>
      <c r="Y664" s="638"/>
      <c r="Z664" s="638"/>
      <c r="AA664" s="638"/>
      <c r="AB664" s="638"/>
      <c r="AC664" s="638"/>
    </row>
    <row r="665" spans="1:29" x14ac:dyDescent="0.2">
      <c r="A665" s="107"/>
      <c r="B665" s="106" t="s">
        <v>86</v>
      </c>
      <c r="C665" s="49"/>
      <c r="D665" s="82"/>
      <c r="E665" s="49"/>
      <c r="F665" s="48"/>
      <c r="G665" s="48"/>
      <c r="H665" s="105"/>
      <c r="I665" s="105" t="s">
        <v>79</v>
      </c>
      <c r="J665" s="113"/>
      <c r="K665" s="112">
        <f>SUM(K666:K669)</f>
        <v>0</v>
      </c>
      <c r="L665" s="112">
        <f>SUM(L666:L669)</f>
        <v>0</v>
      </c>
      <c r="M665" s="111">
        <f>SUM(M666:M669)</f>
        <v>0</v>
      </c>
      <c r="N665" s="111">
        <f>SUM(N666:N669)</f>
        <v>0</v>
      </c>
      <c r="O665" s="110"/>
      <c r="Q665" s="101"/>
      <c r="R665" s="101"/>
      <c r="S665" s="101"/>
      <c r="T665" s="101"/>
      <c r="U665" s="101"/>
      <c r="V665" s="187"/>
      <c r="W665" s="415"/>
      <c r="X665" s="639"/>
      <c r="Y665" s="638"/>
      <c r="Z665" s="638"/>
      <c r="AA665" s="638"/>
      <c r="AB665" s="638"/>
      <c r="AC665" s="638"/>
    </row>
    <row r="666" spans="1:29" x14ac:dyDescent="0.2">
      <c r="A666" s="12">
        <v>9300</v>
      </c>
      <c r="B666" s="9" t="s">
        <v>85</v>
      </c>
      <c r="C666" s="18"/>
      <c r="D666" s="23"/>
      <c r="E666" s="18"/>
      <c r="G666" s="9"/>
      <c r="H666" s="26"/>
      <c r="I666" s="16"/>
      <c r="J666" s="96"/>
      <c r="K666" s="95"/>
      <c r="L666" s="95">
        <v>0</v>
      </c>
      <c r="M666" s="92">
        <f>K666+L666</f>
        <v>0</v>
      </c>
      <c r="N666" s="92"/>
      <c r="O666" s="61"/>
      <c r="X666" s="639"/>
      <c r="Y666" s="638"/>
      <c r="Z666" s="638"/>
      <c r="AA666" s="638"/>
      <c r="AB666" s="638"/>
      <c r="AC666" s="638"/>
    </row>
    <row r="667" spans="1:29" x14ac:dyDescent="0.2">
      <c r="A667" s="12">
        <f>A666+1</f>
        <v>9301</v>
      </c>
      <c r="B667" s="9" t="s">
        <v>84</v>
      </c>
      <c r="C667" s="18"/>
      <c r="D667" s="23"/>
      <c r="E667" s="18"/>
      <c r="F667" s="117">
        <v>5.0000000000000001E-3</v>
      </c>
      <c r="G667" s="97" t="s">
        <v>76</v>
      </c>
      <c r="H667" s="116">
        <v>0</v>
      </c>
      <c r="I667" s="16"/>
      <c r="J667" s="96"/>
      <c r="K667" s="95"/>
      <c r="L667" s="95">
        <f>F667*H667</f>
        <v>0</v>
      </c>
      <c r="M667" s="92">
        <f>K667+L667</f>
        <v>0</v>
      </c>
      <c r="N667" s="92"/>
      <c r="O667" s="61"/>
      <c r="X667" s="639"/>
      <c r="Y667" s="638"/>
      <c r="Z667" s="638"/>
      <c r="AA667" s="638"/>
      <c r="AB667" s="638"/>
      <c r="AC667" s="638"/>
    </row>
    <row r="668" spans="1:29" x14ac:dyDescent="0.2">
      <c r="A668" s="12">
        <f>A667+1</f>
        <v>9302</v>
      </c>
      <c r="C668" s="18"/>
      <c r="D668" s="23"/>
      <c r="E668" s="18"/>
      <c r="G668" s="9"/>
      <c r="H668" s="26"/>
      <c r="I668" s="16"/>
      <c r="J668" s="96"/>
      <c r="K668" s="95"/>
      <c r="L668" s="95">
        <v>0</v>
      </c>
      <c r="M668" s="92">
        <f>K668+L668</f>
        <v>0</v>
      </c>
      <c r="N668" s="92"/>
      <c r="O668" s="61"/>
      <c r="X668" s="498"/>
    </row>
    <row r="669" spans="1:29" x14ac:dyDescent="0.2">
      <c r="C669" s="18"/>
      <c r="D669" s="23"/>
      <c r="E669" s="18"/>
      <c r="G669" s="9"/>
      <c r="H669" s="26"/>
      <c r="I669" s="16"/>
      <c r="J669" s="115"/>
      <c r="K669" s="114"/>
      <c r="L669" s="114"/>
      <c r="M669" s="92"/>
      <c r="N669" s="92"/>
      <c r="O669" s="61"/>
      <c r="X669" s="503" t="s">
        <v>618</v>
      </c>
      <c r="Y669" s="242"/>
      <c r="Z669" s="242"/>
      <c r="AA669" s="242"/>
      <c r="AB669" s="527"/>
      <c r="AC669" s="242"/>
    </row>
    <row r="670" spans="1:29" x14ac:dyDescent="0.2">
      <c r="A670" s="107"/>
      <c r="B670" s="106" t="s">
        <v>83</v>
      </c>
      <c r="C670" s="49"/>
      <c r="D670" s="82"/>
      <c r="E670" s="49"/>
      <c r="F670" s="48"/>
      <c r="G670" s="48"/>
      <c r="H670" s="105"/>
      <c r="I670" s="105" t="s">
        <v>79</v>
      </c>
      <c r="J670" s="113"/>
      <c r="K670" s="112">
        <f>SUM(K671:K675)</f>
        <v>0</v>
      </c>
      <c r="L670" s="112">
        <f>SUM(L671:L675)</f>
        <v>0</v>
      </c>
      <c r="M670" s="111">
        <f>SUM(M671:M675)</f>
        <v>0</v>
      </c>
      <c r="N670" s="111">
        <f>SUM(N671:N675)</f>
        <v>0</v>
      </c>
      <c r="O670" s="110"/>
      <c r="Q670" s="101"/>
      <c r="R670" s="101"/>
      <c r="S670" s="101"/>
      <c r="T670" s="101"/>
      <c r="U670" s="101"/>
      <c r="V670" s="187"/>
      <c r="W670" s="415"/>
      <c r="X670" s="598"/>
      <c r="Y670" s="9"/>
      <c r="AA670" s="9"/>
    </row>
    <row r="671" spans="1:29" x14ac:dyDescent="0.2">
      <c r="A671" s="12">
        <v>9400</v>
      </c>
      <c r="B671" s="9" t="s">
        <v>8</v>
      </c>
      <c r="C671" s="18"/>
      <c r="D671" s="23"/>
      <c r="E671" s="18"/>
      <c r="G671" s="9"/>
      <c r="H671" s="26"/>
      <c r="I671" s="16"/>
      <c r="J671" s="96"/>
      <c r="K671" s="95"/>
      <c r="L671" s="95">
        <v>0</v>
      </c>
      <c r="M671" s="92">
        <f>K671+L671</f>
        <v>0</v>
      </c>
      <c r="N671" s="92"/>
      <c r="O671" s="61"/>
      <c r="X671" s="498"/>
    </row>
    <row r="672" spans="1:29" x14ac:dyDescent="0.2">
      <c r="A672" s="12">
        <f>A671+1</f>
        <v>9401</v>
      </c>
      <c r="B672" s="9" t="s">
        <v>82</v>
      </c>
      <c r="C672" s="18"/>
      <c r="D672" s="23"/>
      <c r="E672" s="18"/>
      <c r="G672" s="9"/>
      <c r="H672" s="26"/>
      <c r="I672" s="16"/>
      <c r="J672" s="96"/>
      <c r="K672" s="95"/>
      <c r="L672" s="95">
        <v>0</v>
      </c>
      <c r="M672" s="92">
        <f>K672+L672</f>
        <v>0</v>
      </c>
      <c r="N672" s="92"/>
      <c r="O672" s="61"/>
      <c r="X672" s="498"/>
    </row>
    <row r="673" spans="1:29" x14ac:dyDescent="0.2">
      <c r="A673" s="12">
        <f>A672+1</f>
        <v>9402</v>
      </c>
      <c r="B673" s="9" t="s">
        <v>81</v>
      </c>
      <c r="C673" s="18"/>
      <c r="D673" s="23"/>
      <c r="E673" s="18"/>
      <c r="G673" s="26"/>
      <c r="I673" s="6"/>
      <c r="J673" s="96"/>
      <c r="K673" s="95"/>
      <c r="L673" s="95">
        <v>0</v>
      </c>
      <c r="M673" s="92">
        <f>K673+L673</f>
        <v>0</v>
      </c>
      <c r="N673" s="92"/>
      <c r="O673" s="61"/>
      <c r="X673" s="498"/>
    </row>
    <row r="674" spans="1:29" x14ac:dyDescent="0.2">
      <c r="A674" s="12">
        <f>A673+1</f>
        <v>9403</v>
      </c>
      <c r="C674" s="9"/>
      <c r="D674" s="9"/>
      <c r="E674" s="9"/>
      <c r="G674" s="9"/>
      <c r="H674" s="9"/>
      <c r="I674" s="9"/>
      <c r="J674" s="96"/>
      <c r="K674" s="95"/>
      <c r="L674" s="95"/>
      <c r="M674" s="92">
        <f>K674+L674</f>
        <v>0</v>
      </c>
      <c r="N674" s="92"/>
      <c r="O674" s="9"/>
      <c r="P674" s="1"/>
      <c r="Q674" s="9"/>
      <c r="R674" s="9"/>
      <c r="S674" s="9"/>
      <c r="T674" s="9"/>
      <c r="U674" s="9"/>
      <c r="V674" s="9"/>
      <c r="W674" s="97"/>
      <c r="X674" s="498"/>
    </row>
    <row r="675" spans="1:29" x14ac:dyDescent="0.2">
      <c r="C675" s="9"/>
      <c r="D675" s="9"/>
      <c r="E675" s="9"/>
      <c r="G675" s="9"/>
      <c r="H675" s="9"/>
      <c r="I675" s="9"/>
      <c r="J675" s="109"/>
      <c r="K675" s="108"/>
      <c r="L675" s="108"/>
      <c r="M675" s="108"/>
      <c r="N675" s="108"/>
      <c r="O675" s="9"/>
      <c r="P675" s="1"/>
      <c r="Q675" s="9"/>
      <c r="R675" s="9"/>
      <c r="S675" s="9"/>
      <c r="T675" s="9"/>
      <c r="U675" s="9"/>
      <c r="V675" s="9"/>
      <c r="W675" s="97"/>
      <c r="X675" s="641" t="s">
        <v>619</v>
      </c>
      <c r="Y675" s="638"/>
      <c r="Z675" s="638"/>
      <c r="AA675" s="638"/>
      <c r="AB675" s="638"/>
      <c r="AC675" s="638"/>
    </row>
    <row r="676" spans="1:29" x14ac:dyDescent="0.2">
      <c r="A676" s="107"/>
      <c r="B676" s="106" t="s">
        <v>80</v>
      </c>
      <c r="C676" s="49"/>
      <c r="D676" s="82"/>
      <c r="E676" s="49"/>
      <c r="F676" s="48"/>
      <c r="G676" s="48"/>
      <c r="H676" s="105"/>
      <c r="I676" s="105" t="s">
        <v>79</v>
      </c>
      <c r="J676" s="104"/>
      <c r="K676" s="103">
        <f>SUM(K677:K680)</f>
        <v>0</v>
      </c>
      <c r="L676" s="103">
        <f>SUM(L677:L680)</f>
        <v>0</v>
      </c>
      <c r="M676" s="103">
        <f>SUM(M677:M680)</f>
        <v>0</v>
      </c>
      <c r="N676" s="102">
        <f>SUM(N677:N680)</f>
        <v>0</v>
      </c>
      <c r="Q676" s="101"/>
      <c r="R676" s="101"/>
      <c r="S676" s="101"/>
      <c r="T676" s="101"/>
      <c r="U676" s="101"/>
      <c r="V676" s="19"/>
      <c r="W676" s="415"/>
      <c r="X676" s="639"/>
      <c r="Y676" s="638"/>
      <c r="Z676" s="638"/>
      <c r="AA676" s="638"/>
      <c r="AB676" s="638"/>
      <c r="AC676" s="638"/>
    </row>
    <row r="677" spans="1:29" x14ac:dyDescent="0.2">
      <c r="A677" s="12">
        <v>9500</v>
      </c>
      <c r="B677" s="9" t="s">
        <v>78</v>
      </c>
      <c r="C677" s="18"/>
      <c r="D677" s="23"/>
      <c r="E677" s="18"/>
      <c r="F677" s="99">
        <v>8.1000000000000003E-2</v>
      </c>
      <c r="G677" s="97" t="s">
        <v>76</v>
      </c>
      <c r="H677" s="100">
        <f>L37+L39+L41+L43+L655-L435-(L422/2)</f>
        <v>0</v>
      </c>
      <c r="I677" s="17">
        <f>J37+J39+J41+J43+J655+J665</f>
        <v>0</v>
      </c>
      <c r="J677" s="96"/>
      <c r="K677" s="95"/>
      <c r="L677" s="95">
        <f>F677*H677</f>
        <v>0</v>
      </c>
      <c r="M677" s="92">
        <f>K677+L677</f>
        <v>0</v>
      </c>
      <c r="N677" s="92"/>
      <c r="V677" s="17"/>
      <c r="X677" s="639"/>
      <c r="Y677" s="638"/>
      <c r="Z677" s="638"/>
      <c r="AA677" s="638"/>
      <c r="AB677" s="638"/>
      <c r="AC677" s="638"/>
    </row>
    <row r="678" spans="1:29" x14ac:dyDescent="0.2">
      <c r="A678" s="12">
        <f>A677+1</f>
        <v>9501</v>
      </c>
      <c r="B678" s="9" t="s">
        <v>77</v>
      </c>
      <c r="C678" s="18"/>
      <c r="D678" s="23"/>
      <c r="E678" s="18"/>
      <c r="F678" s="99">
        <v>3.7999999999999999E-2</v>
      </c>
      <c r="G678" s="97" t="s">
        <v>76</v>
      </c>
      <c r="H678" s="17">
        <f>L435</f>
        <v>0</v>
      </c>
      <c r="I678" s="17"/>
      <c r="J678" s="96"/>
      <c r="K678" s="95"/>
      <c r="L678" s="95">
        <f>F678*H678</f>
        <v>0</v>
      </c>
      <c r="M678" s="92">
        <f>K678+L678</f>
        <v>0</v>
      </c>
      <c r="N678" s="92"/>
      <c r="V678" s="17"/>
      <c r="X678" s="498"/>
    </row>
    <row r="679" spans="1:29" x14ac:dyDescent="0.2">
      <c r="A679" s="12">
        <f>A678+1</f>
        <v>9502</v>
      </c>
      <c r="B679" s="9" t="s">
        <v>7</v>
      </c>
      <c r="C679" s="18"/>
      <c r="D679" s="23"/>
      <c r="E679" s="18"/>
      <c r="F679" s="98">
        <v>0</v>
      </c>
      <c r="G679" s="97" t="s">
        <v>76</v>
      </c>
      <c r="H679" s="7">
        <f>M677+M678</f>
        <v>0</v>
      </c>
      <c r="I679" s="7">
        <f>((I677-J39)*7.5%)+(J39*3.75%)</f>
        <v>0</v>
      </c>
      <c r="J679" s="96"/>
      <c r="K679" s="95"/>
      <c r="L679" s="95">
        <f>F679*-H679</f>
        <v>0</v>
      </c>
      <c r="M679" s="92">
        <f>K679+L679</f>
        <v>0</v>
      </c>
      <c r="N679" s="92"/>
      <c r="V679" s="17"/>
      <c r="X679" s="640" t="s">
        <v>620</v>
      </c>
      <c r="Y679" s="638"/>
      <c r="Z679" s="638"/>
      <c r="AA679" s="638"/>
      <c r="AB679" s="638"/>
      <c r="AC679" s="638"/>
    </row>
    <row r="680" spans="1:29" x14ac:dyDescent="0.2">
      <c r="C680" s="18"/>
      <c r="D680" s="23"/>
      <c r="E680" s="18"/>
      <c r="G680" s="9"/>
      <c r="H680" s="9"/>
      <c r="I680" s="86"/>
      <c r="J680" s="94"/>
      <c r="K680" s="93"/>
      <c r="L680" s="93"/>
      <c r="M680" s="92"/>
      <c r="N680" s="92"/>
      <c r="V680" s="17"/>
      <c r="X680" s="639"/>
      <c r="Y680" s="638"/>
      <c r="Z680" s="638"/>
      <c r="AA680" s="638"/>
      <c r="AB680" s="638"/>
      <c r="AC680" s="638"/>
    </row>
    <row r="681" spans="1:29" ht="17" thickBot="1" x14ac:dyDescent="0.25">
      <c r="C681" s="18"/>
      <c r="D681" s="23"/>
      <c r="E681" s="91"/>
      <c r="F681" s="90"/>
      <c r="G681" s="90"/>
      <c r="H681" s="89"/>
      <c r="I681" s="89" t="s">
        <v>75</v>
      </c>
      <c r="J681" s="88"/>
      <c r="K681" s="87">
        <f>K645+K655+K665+K670+K676</f>
        <v>0</v>
      </c>
      <c r="L681" s="87">
        <f>L645+L655+L665+L670+L676</f>
        <v>0</v>
      </c>
      <c r="M681" s="87">
        <f>M645+M655+M665+M670+M676</f>
        <v>0</v>
      </c>
      <c r="N681" s="87">
        <f>N645+N655+N665+N670+N676</f>
        <v>0</v>
      </c>
      <c r="V681" s="17"/>
      <c r="X681" s="498"/>
    </row>
    <row r="682" spans="1:29" x14ac:dyDescent="0.2">
      <c r="C682" s="18"/>
      <c r="D682" s="23"/>
      <c r="E682" s="18"/>
      <c r="G682" s="9"/>
      <c r="H682" s="9"/>
      <c r="I682" s="86"/>
      <c r="J682" s="86"/>
      <c r="K682" s="85"/>
      <c r="L682" s="85"/>
      <c r="M682" s="5"/>
      <c r="N682" s="5"/>
      <c r="V682" s="17"/>
      <c r="X682" s="498"/>
    </row>
    <row r="683" spans="1:29" x14ac:dyDescent="0.2">
      <c r="C683" s="18"/>
      <c r="D683" s="23"/>
      <c r="E683" s="18"/>
      <c r="G683" s="9"/>
      <c r="H683" s="9"/>
      <c r="I683" s="86"/>
      <c r="J683" s="86"/>
      <c r="K683" s="85"/>
      <c r="L683" s="85"/>
      <c r="M683" s="5"/>
      <c r="N683" s="5"/>
      <c r="V683" s="17"/>
      <c r="X683" s="498"/>
    </row>
    <row r="684" spans="1:29" x14ac:dyDescent="0.2">
      <c r="C684" s="18"/>
      <c r="D684" s="23"/>
      <c r="E684" s="18"/>
      <c r="G684" s="9"/>
      <c r="H684" s="9"/>
      <c r="I684" s="86"/>
      <c r="J684" s="86"/>
      <c r="K684" s="85"/>
      <c r="L684" s="85"/>
      <c r="M684" s="5"/>
      <c r="N684" s="5"/>
      <c r="V684" s="17"/>
      <c r="X684" s="498"/>
    </row>
    <row r="685" spans="1:29" x14ac:dyDescent="0.2">
      <c r="C685" s="18"/>
      <c r="D685" s="23"/>
      <c r="E685" s="18"/>
      <c r="G685" s="9"/>
      <c r="H685" s="9"/>
      <c r="I685" s="86"/>
      <c r="J685" s="86"/>
      <c r="K685" s="85"/>
      <c r="L685" s="85"/>
      <c r="M685" s="5"/>
      <c r="N685" s="5"/>
      <c r="V685" s="17"/>
      <c r="X685" s="498"/>
    </row>
    <row r="686" spans="1:29" x14ac:dyDescent="0.2">
      <c r="C686" s="18"/>
      <c r="D686" s="23"/>
      <c r="E686" s="18"/>
      <c r="G686" s="9"/>
      <c r="H686" s="9"/>
      <c r="I686" s="86"/>
      <c r="J686" s="86"/>
      <c r="K686" s="85"/>
      <c r="L686" s="85"/>
      <c r="M686" s="5"/>
      <c r="N686" s="5"/>
      <c r="V686" s="17"/>
      <c r="X686" s="498"/>
    </row>
    <row r="687" spans="1:29" x14ac:dyDescent="0.2">
      <c r="C687" s="18"/>
      <c r="D687" s="23"/>
      <c r="E687" s="18"/>
      <c r="G687" s="9"/>
      <c r="H687" s="9"/>
      <c r="I687" s="86"/>
      <c r="J687" s="86"/>
      <c r="K687" s="85"/>
      <c r="L687" s="85"/>
      <c r="M687" s="5"/>
      <c r="N687" s="5"/>
      <c r="V687" s="17"/>
      <c r="X687" s="498"/>
    </row>
    <row r="688" spans="1:29" x14ac:dyDescent="0.2">
      <c r="C688" s="18"/>
      <c r="D688" s="23"/>
      <c r="E688" s="18"/>
      <c r="G688" s="9"/>
      <c r="H688" s="9"/>
      <c r="I688" s="86"/>
      <c r="J688" s="86"/>
      <c r="K688" s="85"/>
      <c r="L688" s="85"/>
      <c r="M688" s="5"/>
      <c r="N688" s="5"/>
      <c r="V688" s="17"/>
      <c r="X688" s="498"/>
    </row>
    <row r="689" spans="2:24" x14ac:dyDescent="0.2">
      <c r="C689" s="18"/>
      <c r="D689" s="23"/>
      <c r="E689" s="18"/>
      <c r="G689" s="9"/>
      <c r="H689" s="9"/>
      <c r="I689" s="86"/>
      <c r="J689" s="86"/>
      <c r="K689" s="85"/>
      <c r="L689" s="85"/>
      <c r="M689" s="5"/>
      <c r="N689" s="5"/>
      <c r="V689" s="17"/>
      <c r="X689" s="498"/>
    </row>
    <row r="690" spans="2:24" x14ac:dyDescent="0.2">
      <c r="C690" s="18"/>
      <c r="D690" s="23"/>
      <c r="E690" s="18"/>
      <c r="G690" s="9"/>
      <c r="H690" s="9"/>
      <c r="I690" s="86"/>
      <c r="J690" s="86"/>
      <c r="K690" s="85"/>
      <c r="L690" s="85"/>
      <c r="M690" s="5"/>
      <c r="N690" s="5"/>
      <c r="V690" s="17"/>
      <c r="X690" s="498"/>
    </row>
    <row r="691" spans="2:24" x14ac:dyDescent="0.2">
      <c r="C691" s="18"/>
      <c r="D691" s="23"/>
      <c r="E691" s="18"/>
      <c r="G691" s="9"/>
      <c r="H691" s="9"/>
      <c r="I691" s="86"/>
      <c r="J691" s="86"/>
      <c r="K691" s="85"/>
      <c r="L691" s="85"/>
      <c r="M691" s="5"/>
      <c r="N691" s="5"/>
      <c r="V691" s="17"/>
      <c r="X691" s="498"/>
    </row>
    <row r="692" spans="2:24" x14ac:dyDescent="0.2">
      <c r="C692" s="18"/>
      <c r="D692" s="23"/>
      <c r="E692" s="18"/>
      <c r="G692" s="9"/>
      <c r="H692" s="9"/>
      <c r="I692" s="86"/>
      <c r="J692" s="86"/>
      <c r="K692" s="85"/>
      <c r="L692" s="85"/>
      <c r="M692" s="5"/>
      <c r="N692" s="5"/>
      <c r="V692" s="17"/>
      <c r="X692" s="498"/>
    </row>
    <row r="693" spans="2:24" x14ac:dyDescent="0.2">
      <c r="C693" s="18"/>
      <c r="D693" s="23"/>
      <c r="E693" s="18"/>
      <c r="G693" s="9"/>
      <c r="H693" s="9"/>
      <c r="I693" s="86"/>
      <c r="J693" s="86"/>
      <c r="K693" s="85"/>
      <c r="L693" s="85"/>
      <c r="M693" s="5"/>
      <c r="N693" s="5"/>
      <c r="V693" s="17"/>
      <c r="X693" s="498"/>
    </row>
    <row r="694" spans="2:24" x14ac:dyDescent="0.2">
      <c r="C694" s="18"/>
      <c r="D694" s="23"/>
      <c r="E694" s="18"/>
      <c r="G694" s="9"/>
      <c r="H694" s="9"/>
      <c r="I694" s="86"/>
      <c r="J694" s="86"/>
      <c r="K694" s="85"/>
      <c r="L694" s="85"/>
      <c r="M694" s="5"/>
      <c r="N694" s="5"/>
      <c r="V694" s="17"/>
      <c r="X694" s="498"/>
    </row>
    <row r="695" spans="2:24" x14ac:dyDescent="0.2">
      <c r="C695" s="18"/>
      <c r="D695" s="23"/>
      <c r="E695" s="18"/>
      <c r="G695" s="9"/>
      <c r="H695" s="9"/>
      <c r="I695" s="86"/>
      <c r="J695" s="86"/>
      <c r="K695" s="85"/>
      <c r="L695" s="85"/>
      <c r="M695" s="5"/>
      <c r="N695" s="5"/>
      <c r="V695" s="17"/>
      <c r="X695" s="498"/>
    </row>
    <row r="696" spans="2:24" x14ac:dyDescent="0.2">
      <c r="C696" s="18"/>
      <c r="D696" s="23"/>
      <c r="E696" s="18"/>
      <c r="G696" s="9"/>
      <c r="H696" s="9"/>
      <c r="I696" s="86"/>
      <c r="J696" s="86"/>
      <c r="K696" s="85"/>
      <c r="L696" s="85"/>
      <c r="M696" s="5"/>
      <c r="N696" s="5"/>
      <c r="V696" s="17"/>
      <c r="X696" s="498"/>
    </row>
    <row r="697" spans="2:24" x14ac:dyDescent="0.2">
      <c r="C697" s="18"/>
      <c r="D697" s="23"/>
      <c r="E697" s="18"/>
      <c r="G697" s="9"/>
      <c r="H697" s="9"/>
      <c r="I697" s="86"/>
      <c r="J697" s="86"/>
      <c r="K697" s="85"/>
      <c r="L697" s="85"/>
      <c r="M697" s="5"/>
      <c r="N697" s="5"/>
      <c r="V697" s="17"/>
      <c r="X697" s="498"/>
    </row>
    <row r="698" spans="2:24" x14ac:dyDescent="0.2">
      <c r="C698" s="18"/>
      <c r="D698" s="23"/>
      <c r="E698" s="18"/>
      <c r="G698" s="9"/>
      <c r="H698" s="9"/>
      <c r="I698" s="86"/>
      <c r="J698" s="86"/>
      <c r="K698" s="85"/>
      <c r="L698" s="85"/>
      <c r="M698" s="5"/>
      <c r="N698" s="5"/>
      <c r="V698" s="17"/>
      <c r="X698" s="498"/>
    </row>
    <row r="699" spans="2:24" x14ac:dyDescent="0.2">
      <c r="C699" s="18"/>
      <c r="D699" s="23"/>
      <c r="E699" s="18"/>
      <c r="G699" s="9"/>
      <c r="H699" s="9"/>
      <c r="I699" s="86"/>
      <c r="J699" s="86"/>
      <c r="K699" s="85"/>
      <c r="L699" s="85"/>
      <c r="M699" s="5"/>
      <c r="N699" s="5"/>
      <c r="V699" s="17"/>
      <c r="X699" s="498"/>
    </row>
    <row r="700" spans="2:24" x14ac:dyDescent="0.2">
      <c r="C700" s="18"/>
      <c r="D700" s="23"/>
      <c r="E700" s="18"/>
      <c r="G700" s="9"/>
      <c r="H700" s="9"/>
      <c r="I700" s="86"/>
      <c r="J700" s="86"/>
      <c r="K700" s="85"/>
      <c r="L700" s="85"/>
      <c r="M700" s="5"/>
      <c r="N700" s="5"/>
      <c r="V700" s="17"/>
      <c r="X700" s="498"/>
    </row>
    <row r="701" spans="2:24" x14ac:dyDescent="0.2">
      <c r="C701" s="18"/>
      <c r="D701" s="23"/>
      <c r="E701" s="18"/>
      <c r="G701" s="9"/>
      <c r="H701" s="9"/>
      <c r="I701" s="86"/>
      <c r="J701" s="86"/>
      <c r="K701" s="85"/>
      <c r="L701" s="85"/>
      <c r="M701" s="5"/>
      <c r="N701" s="5"/>
      <c r="V701" s="17"/>
      <c r="X701" s="498"/>
    </row>
    <row r="702" spans="2:24" x14ac:dyDescent="0.2">
      <c r="C702" s="18"/>
      <c r="D702" s="23"/>
      <c r="E702" s="18"/>
      <c r="G702" s="9"/>
      <c r="H702" s="9"/>
      <c r="I702" s="86"/>
      <c r="J702" s="86"/>
      <c r="K702" s="85"/>
      <c r="L702" s="85"/>
      <c r="M702" s="5"/>
      <c r="N702" s="5"/>
      <c r="V702" s="17"/>
      <c r="X702" s="498"/>
    </row>
    <row r="703" spans="2:24" x14ac:dyDescent="0.2">
      <c r="B703" s="84"/>
      <c r="C703" s="83"/>
      <c r="D703" s="80"/>
      <c r="E703" s="83"/>
      <c r="F703" s="82"/>
      <c r="G703" s="80"/>
      <c r="H703" s="81" t="s">
        <v>74</v>
      </c>
      <c r="I703" s="80"/>
      <c r="J703" s="79"/>
      <c r="K703" s="78"/>
      <c r="L703" s="78"/>
      <c r="M703" s="77"/>
      <c r="N703" s="76"/>
      <c r="Q703" s="22"/>
      <c r="R703" s="22"/>
      <c r="S703" s="22"/>
      <c r="T703" s="22"/>
      <c r="U703" s="22"/>
      <c r="V703" s="17"/>
      <c r="X703" s="498"/>
    </row>
    <row r="704" spans="2:24" x14ac:dyDescent="0.2">
      <c r="C704" s="18"/>
      <c r="D704" s="9"/>
      <c r="E704" s="18"/>
      <c r="F704" s="75"/>
      <c r="G704" s="9"/>
      <c r="H704" s="74"/>
      <c r="I704" s="9"/>
      <c r="J704" s="73"/>
      <c r="M704" s="72"/>
      <c r="N704" s="72"/>
      <c r="Q704" s="22"/>
      <c r="R704" s="22"/>
      <c r="S704" s="22"/>
      <c r="T704" s="22"/>
      <c r="U704" s="22"/>
      <c r="V704" s="17"/>
      <c r="X704" s="498"/>
    </row>
    <row r="705" spans="1:24" x14ac:dyDescent="0.2">
      <c r="C705" s="18"/>
      <c r="D705" s="9"/>
      <c r="E705" s="9"/>
      <c r="G705" s="9"/>
      <c r="H705" s="23"/>
      <c r="I705" s="23"/>
      <c r="J705" s="67"/>
      <c r="K705" s="61"/>
      <c r="L705" s="61"/>
      <c r="M705" s="9"/>
      <c r="N705" s="9"/>
      <c r="Q705" s="22"/>
      <c r="R705" s="22"/>
      <c r="S705" s="22"/>
      <c r="T705" s="22"/>
      <c r="U705" s="22"/>
      <c r="V705" s="17"/>
      <c r="X705" s="498"/>
    </row>
    <row r="706" spans="1:24" x14ac:dyDescent="0.2">
      <c r="B706" s="71" t="s">
        <v>73</v>
      </c>
      <c r="C706" s="70"/>
      <c r="D706" s="42"/>
      <c r="E706" s="43"/>
      <c r="F706" s="43"/>
      <c r="G706" s="43"/>
      <c r="H706" s="672" t="str">
        <f>H11</f>
        <v>Film 5</v>
      </c>
      <c r="I706" s="43"/>
      <c r="J706" s="69"/>
      <c r="K706" s="69"/>
      <c r="L706" s="68"/>
      <c r="M706" s="9"/>
      <c r="N706" s="9"/>
      <c r="Q706" s="22"/>
      <c r="R706" s="22"/>
      <c r="S706" s="22"/>
      <c r="T706" s="22"/>
      <c r="U706" s="22"/>
      <c r="V706" s="17"/>
      <c r="X706" s="498"/>
    </row>
    <row r="707" spans="1:24" x14ac:dyDescent="0.2">
      <c r="B707" s="71"/>
      <c r="C707" s="70"/>
      <c r="D707" s="42"/>
      <c r="E707" s="43"/>
      <c r="F707" s="43"/>
      <c r="G707" s="43"/>
      <c r="H707" s="69"/>
      <c r="I707" s="43"/>
      <c r="J707" s="69"/>
      <c r="K707" s="69"/>
      <c r="L707" s="68"/>
      <c r="M707" s="9"/>
      <c r="N707" s="9"/>
      <c r="Q707" s="22"/>
      <c r="R707" s="22"/>
      <c r="S707" s="22"/>
      <c r="T707" s="22"/>
      <c r="U707" s="22"/>
      <c r="V707" s="17"/>
      <c r="X707" s="498"/>
    </row>
    <row r="708" spans="1:24" x14ac:dyDescent="0.2">
      <c r="B708" s="71" t="s">
        <v>72</v>
      </c>
      <c r="C708" s="70"/>
      <c r="D708" s="42"/>
      <c r="E708" s="43"/>
      <c r="F708" s="43"/>
      <c r="G708" s="43"/>
      <c r="H708" s="69" t="str">
        <f>H13</f>
        <v>...</v>
      </c>
      <c r="I708" s="43"/>
      <c r="J708" s="69"/>
      <c r="K708" s="69"/>
      <c r="L708" s="68"/>
      <c r="M708" s="9"/>
      <c r="N708" s="9"/>
      <c r="Q708" s="22"/>
      <c r="R708" s="22"/>
      <c r="S708" s="22"/>
      <c r="T708" s="22"/>
      <c r="U708" s="22"/>
      <c r="V708" s="17"/>
      <c r="X708" s="498"/>
    </row>
    <row r="709" spans="1:24" x14ac:dyDescent="0.2">
      <c r="B709" s="71"/>
      <c r="C709" s="70"/>
      <c r="D709" s="42"/>
      <c r="E709" s="43"/>
      <c r="F709" s="43"/>
      <c r="G709" s="43"/>
      <c r="H709" s="69"/>
      <c r="I709" s="43"/>
      <c r="J709" s="69"/>
      <c r="K709" s="69"/>
      <c r="L709" s="68"/>
      <c r="M709" s="9"/>
      <c r="N709" s="9"/>
      <c r="Q709" s="22"/>
      <c r="R709" s="22"/>
      <c r="S709" s="22"/>
      <c r="T709" s="22"/>
      <c r="U709" s="22"/>
      <c r="V709" s="17"/>
      <c r="X709" s="498"/>
    </row>
    <row r="710" spans="1:24" x14ac:dyDescent="0.2">
      <c r="B710" s="71" t="s">
        <v>71</v>
      </c>
      <c r="C710" s="70"/>
      <c r="D710" s="42"/>
      <c r="E710" s="43"/>
      <c r="F710" s="43"/>
      <c r="G710" s="43"/>
      <c r="H710" s="69" t="str">
        <f>H15</f>
        <v>...</v>
      </c>
      <c r="I710" s="43"/>
      <c r="J710" s="69"/>
      <c r="K710" s="69"/>
      <c r="L710" s="68"/>
      <c r="M710" s="9"/>
      <c r="N710" s="9"/>
      <c r="Q710" s="22"/>
      <c r="R710" s="22"/>
      <c r="S710" s="22"/>
      <c r="T710" s="22"/>
      <c r="U710" s="22"/>
      <c r="V710" s="17"/>
      <c r="X710" s="498"/>
    </row>
    <row r="711" spans="1:24" x14ac:dyDescent="0.2">
      <c r="C711" s="18"/>
      <c r="D711" s="9"/>
      <c r="E711" s="9"/>
      <c r="G711" s="9"/>
      <c r="H711" s="23"/>
      <c r="I711" s="23"/>
      <c r="J711" s="67"/>
      <c r="K711" s="61"/>
      <c r="L711" s="61"/>
      <c r="M711" s="9"/>
      <c r="N711" s="9"/>
      <c r="Q711" s="22"/>
      <c r="R711" s="22"/>
      <c r="S711" s="22"/>
      <c r="T711" s="22"/>
      <c r="U711" s="22"/>
      <c r="V711" s="17"/>
      <c r="X711" s="498"/>
    </row>
    <row r="712" spans="1:24" x14ac:dyDescent="0.2">
      <c r="C712" s="18"/>
      <c r="D712" s="9"/>
      <c r="E712" s="9"/>
      <c r="G712" s="9"/>
      <c r="H712" s="23"/>
      <c r="I712" s="23"/>
      <c r="J712" s="67" t="s">
        <v>70</v>
      </c>
      <c r="K712" s="61"/>
      <c r="L712" s="61"/>
      <c r="M712" s="9"/>
      <c r="N712" s="9"/>
      <c r="Q712" s="22"/>
      <c r="R712" s="22"/>
      <c r="S712" s="22"/>
      <c r="T712" s="22"/>
      <c r="U712" s="22"/>
      <c r="V712" s="17"/>
      <c r="X712" s="498"/>
    </row>
    <row r="713" spans="1:24" ht="42" x14ac:dyDescent="0.2">
      <c r="C713" s="18"/>
      <c r="D713" s="9"/>
      <c r="E713" s="9"/>
      <c r="G713" s="9"/>
      <c r="H713" s="23"/>
      <c r="I713" s="23"/>
      <c r="J713" s="66" t="s">
        <v>69</v>
      </c>
      <c r="K713" s="57" t="s">
        <v>38</v>
      </c>
      <c r="L713" s="56" t="s">
        <v>37</v>
      </c>
      <c r="M713" s="55" t="s">
        <v>36</v>
      </c>
      <c r="N713" s="65" t="s">
        <v>520</v>
      </c>
      <c r="Q713" s="22"/>
      <c r="R713" s="22"/>
      <c r="S713" s="22"/>
      <c r="T713" s="22"/>
      <c r="U713" s="22"/>
      <c r="V713" s="17"/>
      <c r="X713" s="498"/>
    </row>
    <row r="714" spans="1:24" x14ac:dyDescent="0.2">
      <c r="A714" s="51" t="s">
        <v>68</v>
      </c>
      <c r="B714" s="48" t="str">
        <f>B61</f>
        <v>SCENARIO ET DROITS ARTISTIQUES</v>
      </c>
      <c r="C714" s="49"/>
      <c r="D714" s="48"/>
      <c r="E714" s="48"/>
      <c r="F714" s="48"/>
      <c r="G714" s="48"/>
      <c r="H714" s="48"/>
      <c r="I714" s="48"/>
      <c r="J714" s="64"/>
      <c r="K714" s="45">
        <f>SUM(K715:K723)</f>
        <v>0</v>
      </c>
      <c r="L714" s="45">
        <f>SUM(L715:L723)</f>
        <v>0</v>
      </c>
      <c r="M714" s="45">
        <f>SUM(M715:M723)</f>
        <v>0</v>
      </c>
      <c r="N714" s="45">
        <f>SUM(N715:N723)</f>
        <v>0</v>
      </c>
      <c r="Q714" s="22"/>
      <c r="R714" s="22"/>
      <c r="S714" s="22"/>
      <c r="T714" s="22"/>
      <c r="U714" s="22"/>
      <c r="V714" s="17"/>
      <c r="X714" s="498"/>
    </row>
    <row r="715" spans="1:24" x14ac:dyDescent="0.2">
      <c r="C715" s="18"/>
      <c r="D715" s="9"/>
      <c r="E715" s="9"/>
      <c r="G715" s="9"/>
      <c r="H715" s="9"/>
      <c r="I715" s="9"/>
      <c r="J715" s="62"/>
      <c r="K715" s="37"/>
      <c r="L715" s="37"/>
      <c r="M715" s="37"/>
      <c r="N715" s="37"/>
      <c r="Q715" s="22"/>
      <c r="R715" s="22"/>
      <c r="S715" s="22"/>
      <c r="T715" s="22"/>
      <c r="U715" s="22"/>
      <c r="V715" s="17"/>
      <c r="X715" s="498"/>
    </row>
    <row r="716" spans="1:24" x14ac:dyDescent="0.2">
      <c r="A716" s="12">
        <v>1.1000000000000001</v>
      </c>
      <c r="B716" s="44" t="s">
        <v>67</v>
      </c>
      <c r="C716" s="43"/>
      <c r="D716" s="43"/>
      <c r="E716" s="43"/>
      <c r="F716" s="43"/>
      <c r="G716" s="43"/>
      <c r="H716" s="43"/>
      <c r="I716" s="43"/>
      <c r="J716" s="63"/>
      <c r="K716" s="40">
        <f>K62</f>
        <v>0</v>
      </c>
      <c r="L716" s="40">
        <f>L62</f>
        <v>0</v>
      </c>
      <c r="M716" s="40">
        <f t="shared" ref="M716:M722" si="100">K716+L716</f>
        <v>0</v>
      </c>
      <c r="N716" s="40">
        <f>N62</f>
        <v>0</v>
      </c>
      <c r="Q716" s="22"/>
      <c r="R716" s="22"/>
      <c r="S716" s="22"/>
      <c r="T716" s="22"/>
      <c r="U716" s="22"/>
      <c r="V716" s="17"/>
      <c r="X716" s="498"/>
    </row>
    <row r="717" spans="1:24" x14ac:dyDescent="0.2">
      <c r="A717" s="12">
        <v>1.2</v>
      </c>
      <c r="B717" s="44" t="s">
        <v>66</v>
      </c>
      <c r="C717" s="43"/>
      <c r="D717" s="43"/>
      <c r="E717" s="43"/>
      <c r="F717" s="43"/>
      <c r="G717" s="43"/>
      <c r="H717" s="43"/>
      <c r="I717" s="43"/>
      <c r="J717" s="63"/>
      <c r="K717" s="40">
        <f>K71</f>
        <v>0</v>
      </c>
      <c r="L717" s="40">
        <f>L71</f>
        <v>0</v>
      </c>
      <c r="M717" s="40">
        <f t="shared" si="100"/>
        <v>0</v>
      </c>
      <c r="N717" s="40">
        <f>N71</f>
        <v>0</v>
      </c>
      <c r="Q717" s="22"/>
      <c r="R717" s="22"/>
      <c r="S717" s="22"/>
      <c r="T717" s="22"/>
      <c r="U717" s="22"/>
      <c r="V717" s="17"/>
      <c r="X717" s="498"/>
    </row>
    <row r="718" spans="1:24" x14ac:dyDescent="0.2">
      <c r="A718" s="12">
        <v>1.3</v>
      </c>
      <c r="B718" s="44" t="s">
        <v>65</v>
      </c>
      <c r="C718" s="43"/>
      <c r="D718" s="43"/>
      <c r="E718" s="43"/>
      <c r="F718" s="43"/>
      <c r="G718" s="43"/>
      <c r="H718" s="43"/>
      <c r="I718" s="43"/>
      <c r="J718" s="63"/>
      <c r="K718" s="40">
        <f>K77</f>
        <v>0</v>
      </c>
      <c r="L718" s="40">
        <f>L77</f>
        <v>0</v>
      </c>
      <c r="M718" s="40">
        <f t="shared" si="100"/>
        <v>0</v>
      </c>
      <c r="N718" s="40">
        <f>N77</f>
        <v>0</v>
      </c>
      <c r="Q718" s="22"/>
      <c r="R718" s="22"/>
      <c r="S718" s="22"/>
      <c r="T718" s="22"/>
      <c r="U718" s="22"/>
      <c r="V718" s="17"/>
      <c r="X718" s="498"/>
    </row>
    <row r="719" spans="1:24" x14ac:dyDescent="0.2">
      <c r="A719" s="12">
        <v>1.4</v>
      </c>
      <c r="B719" s="44" t="s">
        <v>64</v>
      </c>
      <c r="C719" s="43"/>
      <c r="D719" s="43"/>
      <c r="E719" s="43"/>
      <c r="F719" s="43"/>
      <c r="G719" s="43"/>
      <c r="H719" s="43"/>
      <c r="I719" s="43"/>
      <c r="J719" s="63"/>
      <c r="K719" s="40">
        <f>K83</f>
        <v>0</v>
      </c>
      <c r="L719" s="40">
        <f>L83</f>
        <v>0</v>
      </c>
      <c r="M719" s="40">
        <f t="shared" si="100"/>
        <v>0</v>
      </c>
      <c r="N719" s="40">
        <f>N83</f>
        <v>0</v>
      </c>
      <c r="Q719" s="22"/>
      <c r="R719" s="22"/>
      <c r="S719" s="22"/>
      <c r="T719" s="22"/>
      <c r="U719" s="22"/>
      <c r="V719" s="17"/>
      <c r="X719" s="498"/>
    </row>
    <row r="720" spans="1:24" x14ac:dyDescent="0.2">
      <c r="A720" s="12">
        <v>1.5</v>
      </c>
      <c r="B720" s="44" t="s">
        <v>63</v>
      </c>
      <c r="C720" s="43"/>
      <c r="D720" s="43"/>
      <c r="E720" s="43"/>
      <c r="F720" s="43"/>
      <c r="G720" s="43"/>
      <c r="H720" s="43"/>
      <c r="I720" s="43"/>
      <c r="J720" s="63"/>
      <c r="K720" s="40">
        <f>K89</f>
        <v>0</v>
      </c>
      <c r="L720" s="40">
        <f>L89</f>
        <v>0</v>
      </c>
      <c r="M720" s="40">
        <f t="shared" si="100"/>
        <v>0</v>
      </c>
      <c r="N720" s="40">
        <f>N89</f>
        <v>0</v>
      </c>
      <c r="Q720" s="22"/>
      <c r="R720" s="22"/>
      <c r="S720" s="22"/>
      <c r="T720" s="22"/>
      <c r="U720" s="22"/>
      <c r="V720" s="17"/>
      <c r="X720" s="498"/>
    </row>
    <row r="721" spans="1:24" x14ac:dyDescent="0.2">
      <c r="A721" s="12">
        <v>1.6</v>
      </c>
      <c r="B721" s="44" t="s">
        <v>62</v>
      </c>
      <c r="C721" s="43"/>
      <c r="D721" s="43"/>
      <c r="E721" s="43"/>
      <c r="F721" s="43"/>
      <c r="G721" s="43"/>
      <c r="H721" s="43"/>
      <c r="I721" s="43"/>
      <c r="J721" s="63"/>
      <c r="K721" s="40">
        <f>K97</f>
        <v>0</v>
      </c>
      <c r="L721" s="40">
        <f>L97</f>
        <v>0</v>
      </c>
      <c r="M721" s="40">
        <f t="shared" si="100"/>
        <v>0</v>
      </c>
      <c r="N721" s="40">
        <f>N97</f>
        <v>0</v>
      </c>
      <c r="Q721" s="22"/>
      <c r="R721" s="22"/>
      <c r="S721" s="22"/>
      <c r="T721" s="22"/>
      <c r="U721" s="22"/>
      <c r="V721" s="17"/>
      <c r="X721" s="498"/>
    </row>
    <row r="722" spans="1:24" x14ac:dyDescent="0.2">
      <c r="A722" s="12">
        <v>1.7</v>
      </c>
      <c r="B722" s="44" t="s">
        <v>61</v>
      </c>
      <c r="C722" s="43"/>
      <c r="D722" s="43"/>
      <c r="E722" s="43"/>
      <c r="F722" s="43"/>
      <c r="G722" s="43"/>
      <c r="H722" s="43"/>
      <c r="I722" s="43"/>
      <c r="J722" s="63"/>
      <c r="K722" s="40">
        <f>K102</f>
        <v>0</v>
      </c>
      <c r="L722" s="40">
        <f>L102</f>
        <v>0</v>
      </c>
      <c r="M722" s="40">
        <f t="shared" si="100"/>
        <v>0</v>
      </c>
      <c r="N722" s="40">
        <f>N102</f>
        <v>0</v>
      </c>
      <c r="Q722" s="22"/>
      <c r="R722" s="22"/>
      <c r="S722" s="22"/>
      <c r="T722" s="22"/>
      <c r="U722" s="22"/>
      <c r="V722" s="17"/>
      <c r="X722" s="498"/>
    </row>
    <row r="723" spans="1:24" x14ac:dyDescent="0.2">
      <c r="B723" s="13"/>
      <c r="C723" s="18"/>
      <c r="D723" s="9"/>
      <c r="E723" s="9"/>
      <c r="G723" s="9"/>
      <c r="H723" s="9"/>
      <c r="I723" s="9"/>
      <c r="J723" s="62"/>
      <c r="K723" s="37"/>
      <c r="L723" s="37"/>
      <c r="M723" s="37"/>
      <c r="N723" s="37"/>
      <c r="Q723" s="22"/>
      <c r="R723" s="22"/>
      <c r="S723" s="22"/>
      <c r="T723" s="22"/>
      <c r="U723" s="22"/>
      <c r="V723" s="17"/>
      <c r="X723" s="498"/>
    </row>
    <row r="724" spans="1:24" x14ac:dyDescent="0.2">
      <c r="A724" s="51" t="s">
        <v>60</v>
      </c>
      <c r="B724" s="50" t="str">
        <f>B113</f>
        <v>PERSONNEL</v>
      </c>
      <c r="C724" s="49"/>
      <c r="D724" s="48"/>
      <c r="E724" s="48"/>
      <c r="F724" s="48"/>
      <c r="G724" s="48"/>
      <c r="H724" s="48"/>
      <c r="I724" s="48"/>
      <c r="J724" s="46"/>
      <c r="K724" s="45">
        <f>SUM(K725:K731)</f>
        <v>0</v>
      </c>
      <c r="L724" s="45">
        <f>SUM(L725:L731)</f>
        <v>0</v>
      </c>
      <c r="M724" s="45">
        <f>SUM(M725:M731)</f>
        <v>0</v>
      </c>
      <c r="N724" s="45">
        <f>SUM(N725:N731)</f>
        <v>0</v>
      </c>
      <c r="Q724" s="22"/>
      <c r="R724" s="22"/>
      <c r="S724" s="22"/>
      <c r="T724" s="22"/>
      <c r="U724" s="22"/>
      <c r="V724" s="17"/>
      <c r="X724" s="498"/>
    </row>
    <row r="725" spans="1:24" x14ac:dyDescent="0.2">
      <c r="B725" s="13"/>
      <c r="C725" s="18"/>
      <c r="D725" s="9"/>
      <c r="E725" s="9"/>
      <c r="G725" s="9"/>
      <c r="H725" s="9"/>
      <c r="I725" s="9"/>
      <c r="J725" s="38"/>
      <c r="K725" s="37"/>
      <c r="L725" s="37"/>
      <c r="M725" s="37"/>
      <c r="N725" s="37"/>
      <c r="Q725" s="22"/>
      <c r="R725" s="22"/>
      <c r="S725" s="22"/>
      <c r="T725" s="22"/>
      <c r="U725" s="22"/>
      <c r="V725" s="17"/>
      <c r="X725" s="498"/>
    </row>
    <row r="726" spans="1:24" x14ac:dyDescent="0.2">
      <c r="A726" s="12">
        <v>2.1</v>
      </c>
      <c r="B726" s="44" t="s">
        <v>59</v>
      </c>
      <c r="C726" s="43"/>
      <c r="D726" s="43"/>
      <c r="E726" s="43"/>
      <c r="F726" s="43"/>
      <c r="G726" s="43"/>
      <c r="H726" s="43"/>
      <c r="I726" s="43"/>
      <c r="J726" s="41"/>
      <c r="K726" s="40">
        <f>K114</f>
        <v>0</v>
      </c>
      <c r="L726" s="40">
        <f>L114</f>
        <v>0</v>
      </c>
      <c r="M726" s="40">
        <f>K726+L726</f>
        <v>0</v>
      </c>
      <c r="N726" s="40">
        <f>N114</f>
        <v>0</v>
      </c>
      <c r="Q726" s="22"/>
      <c r="R726" s="22"/>
      <c r="S726" s="22"/>
      <c r="T726" s="22"/>
      <c r="U726" s="22"/>
      <c r="V726" s="17"/>
      <c r="X726" s="498"/>
    </row>
    <row r="727" spans="1:24" x14ac:dyDescent="0.2">
      <c r="A727" s="12">
        <v>2.2000000000000002</v>
      </c>
      <c r="B727" s="44" t="s">
        <v>58</v>
      </c>
      <c r="C727" s="43"/>
      <c r="D727" s="43"/>
      <c r="E727" s="43"/>
      <c r="F727" s="43"/>
      <c r="G727" s="43"/>
      <c r="H727" s="43"/>
      <c r="I727" s="43"/>
      <c r="J727" s="41"/>
      <c r="K727" s="40">
        <f>K120</f>
        <v>0</v>
      </c>
      <c r="L727" s="40">
        <f>L120</f>
        <v>0</v>
      </c>
      <c r="M727" s="40">
        <f>K727+L727</f>
        <v>0</v>
      </c>
      <c r="N727" s="40">
        <f>N120</f>
        <v>0</v>
      </c>
      <c r="Q727" s="22"/>
      <c r="R727" s="22"/>
      <c r="S727" s="22"/>
      <c r="T727" s="22"/>
      <c r="U727" s="22"/>
      <c r="V727" s="17"/>
      <c r="X727" s="498"/>
    </row>
    <row r="728" spans="1:24" x14ac:dyDescent="0.2">
      <c r="A728" s="12">
        <v>2.2999999999999998</v>
      </c>
      <c r="B728" s="44" t="s">
        <v>57</v>
      </c>
      <c r="C728" s="43"/>
      <c r="D728" s="43"/>
      <c r="E728" s="43"/>
      <c r="F728" s="43"/>
      <c r="G728" s="43"/>
      <c r="H728" s="43"/>
      <c r="I728" s="43"/>
      <c r="J728" s="41"/>
      <c r="K728" s="40">
        <f>K125+K140+K155+K166+K180+K197</f>
        <v>0</v>
      </c>
      <c r="L728" s="40">
        <f>L125+L140+L155+L166+L180+L197</f>
        <v>0</v>
      </c>
      <c r="M728" s="40">
        <f>K728+L728</f>
        <v>0</v>
      </c>
      <c r="N728" s="40">
        <f>N125+N140+N155+N166+N180+N197</f>
        <v>0</v>
      </c>
      <c r="Q728" s="22"/>
      <c r="R728" s="22"/>
      <c r="S728" s="22"/>
      <c r="T728" s="22"/>
      <c r="U728" s="22"/>
      <c r="V728" s="17"/>
      <c r="X728" s="498"/>
    </row>
    <row r="729" spans="1:24" x14ac:dyDescent="0.2">
      <c r="A729" s="12">
        <v>2.4</v>
      </c>
      <c r="B729" s="44" t="s">
        <v>56</v>
      </c>
      <c r="C729" s="43"/>
      <c r="D729" s="43"/>
      <c r="E729" s="43"/>
      <c r="F729" s="43"/>
      <c r="G729" s="42"/>
      <c r="H729" s="42"/>
      <c r="I729" s="42"/>
      <c r="J729" s="41"/>
      <c r="K729" s="40">
        <f>K207+K220+K233+K246</f>
        <v>0</v>
      </c>
      <c r="L729" s="40">
        <f>L207+L220+L233+L246</f>
        <v>0</v>
      </c>
      <c r="M729" s="40">
        <f>K729+L729</f>
        <v>0</v>
      </c>
      <c r="N729" s="40">
        <f>N207+N220+N233+N246</f>
        <v>0</v>
      </c>
      <c r="Q729" s="22"/>
      <c r="R729" s="22"/>
      <c r="S729" s="22"/>
      <c r="T729" s="22"/>
      <c r="U729" s="22"/>
      <c r="X729" s="498"/>
    </row>
    <row r="730" spans="1:24" x14ac:dyDescent="0.2">
      <c r="A730" s="12">
        <v>2.5</v>
      </c>
      <c r="B730" s="44" t="s">
        <v>55</v>
      </c>
      <c r="C730" s="43"/>
      <c r="D730" s="43"/>
      <c r="E730" s="43"/>
      <c r="F730" s="43"/>
      <c r="G730" s="42"/>
      <c r="H730" s="42"/>
      <c r="I730" s="42"/>
      <c r="J730" s="41"/>
      <c r="K730" s="40">
        <f>K259+K269+K278+K287</f>
        <v>0</v>
      </c>
      <c r="L730" s="40">
        <f>L259+L269+L278+L287</f>
        <v>0</v>
      </c>
      <c r="M730" s="40">
        <f>K730+L730</f>
        <v>0</v>
      </c>
      <c r="N730" s="40">
        <f>N259+N269+N278+N287</f>
        <v>0</v>
      </c>
      <c r="O730" s="61"/>
      <c r="Q730" s="22"/>
      <c r="R730" s="22"/>
      <c r="S730" s="22"/>
      <c r="T730" s="22"/>
      <c r="U730" s="22"/>
      <c r="X730" s="498"/>
    </row>
    <row r="731" spans="1:24" x14ac:dyDescent="0.2">
      <c r="B731" s="13"/>
      <c r="C731" s="18"/>
      <c r="D731" s="9"/>
      <c r="E731" s="9"/>
      <c r="H731" s="8"/>
      <c r="I731" s="8"/>
      <c r="J731" s="38"/>
      <c r="K731" s="37"/>
      <c r="L731" s="37"/>
      <c r="M731" s="37"/>
      <c r="N731" s="37"/>
      <c r="Q731" s="22"/>
      <c r="R731" s="22"/>
      <c r="S731" s="22"/>
      <c r="T731" s="22"/>
      <c r="U731" s="22"/>
      <c r="X731" s="498"/>
    </row>
    <row r="732" spans="1:24" x14ac:dyDescent="0.2">
      <c r="A732" s="51" t="s">
        <v>54</v>
      </c>
      <c r="B732" s="50" t="str">
        <f>B301</f>
        <v>INTERPRETATION</v>
      </c>
      <c r="C732" s="49"/>
      <c r="D732" s="48"/>
      <c r="E732" s="48"/>
      <c r="F732" s="48"/>
      <c r="G732" s="47"/>
      <c r="H732" s="47"/>
      <c r="I732" s="47"/>
      <c r="J732" s="46"/>
      <c r="K732" s="45">
        <f>SUM(K733:K738)</f>
        <v>0</v>
      </c>
      <c r="L732" s="45">
        <f>SUM(L733:L738)</f>
        <v>0</v>
      </c>
      <c r="M732" s="45">
        <f>SUM(M733:M738)</f>
        <v>0</v>
      </c>
      <c r="N732" s="45">
        <f>SUM(N733:N738)</f>
        <v>0</v>
      </c>
      <c r="Q732" s="22"/>
      <c r="R732" s="22"/>
      <c r="S732" s="22"/>
      <c r="T732" s="22"/>
      <c r="U732" s="22"/>
      <c r="X732" s="498"/>
    </row>
    <row r="733" spans="1:24" x14ac:dyDescent="0.2">
      <c r="B733" s="13"/>
      <c r="C733" s="18"/>
      <c r="D733" s="9"/>
      <c r="E733" s="9"/>
      <c r="H733" s="8"/>
      <c r="I733" s="8"/>
      <c r="J733" s="38"/>
      <c r="K733" s="37"/>
      <c r="L733" s="37"/>
      <c r="M733" s="37"/>
      <c r="N733" s="37"/>
      <c r="Q733" s="22"/>
      <c r="R733" s="22"/>
      <c r="S733" s="22"/>
      <c r="T733" s="22"/>
      <c r="U733" s="22"/>
      <c r="X733" s="498"/>
    </row>
    <row r="734" spans="1:24" x14ac:dyDescent="0.2">
      <c r="A734" s="12">
        <v>3.1</v>
      </c>
      <c r="B734" s="44" t="s">
        <v>53</v>
      </c>
      <c r="C734" s="43"/>
      <c r="D734" s="43"/>
      <c r="E734" s="43"/>
      <c r="F734" s="43"/>
      <c r="G734" s="42"/>
      <c r="H734" s="42"/>
      <c r="I734" s="42"/>
      <c r="J734" s="60"/>
      <c r="K734" s="59">
        <f>K302</f>
        <v>0</v>
      </c>
      <c r="L734" s="59">
        <f>L302</f>
        <v>0</v>
      </c>
      <c r="M734" s="40">
        <f>K734+L734</f>
        <v>0</v>
      </c>
      <c r="N734" s="59">
        <f>N302</f>
        <v>0</v>
      </c>
      <c r="Q734" s="22"/>
      <c r="R734" s="22"/>
      <c r="S734" s="22"/>
      <c r="T734" s="22"/>
      <c r="U734" s="22"/>
      <c r="X734" s="498"/>
    </row>
    <row r="735" spans="1:24" x14ac:dyDescent="0.2">
      <c r="A735" s="12">
        <v>3.2</v>
      </c>
      <c r="B735" s="44" t="s">
        <v>52</v>
      </c>
      <c r="C735" s="43"/>
      <c r="D735" s="43"/>
      <c r="E735" s="43"/>
      <c r="F735" s="43"/>
      <c r="G735" s="42"/>
      <c r="H735" s="42"/>
      <c r="I735" s="42"/>
      <c r="J735" s="60"/>
      <c r="K735" s="59">
        <f>K316</f>
        <v>0</v>
      </c>
      <c r="L735" s="59">
        <f>L316</f>
        <v>0</v>
      </c>
      <c r="M735" s="40">
        <f>K735+L735</f>
        <v>0</v>
      </c>
      <c r="N735" s="59">
        <f>N316</f>
        <v>0</v>
      </c>
      <c r="Q735" s="22"/>
      <c r="R735" s="22"/>
      <c r="S735" s="22"/>
      <c r="T735" s="22"/>
      <c r="U735" s="22"/>
      <c r="X735" s="498"/>
    </row>
    <row r="736" spans="1:24" x14ac:dyDescent="0.2">
      <c r="A736" s="12">
        <v>3.3</v>
      </c>
      <c r="B736" s="44" t="s">
        <v>51</v>
      </c>
      <c r="C736" s="43"/>
      <c r="D736" s="43"/>
      <c r="E736" s="43"/>
      <c r="F736" s="43"/>
      <c r="G736" s="42"/>
      <c r="H736" s="42"/>
      <c r="I736" s="42"/>
      <c r="J736" s="60"/>
      <c r="K736" s="59">
        <f>K335</f>
        <v>0</v>
      </c>
      <c r="L736" s="59">
        <f>L335</f>
        <v>0</v>
      </c>
      <c r="M736" s="40">
        <f>K736+L736</f>
        <v>0</v>
      </c>
      <c r="N736" s="59">
        <f>N335</f>
        <v>0</v>
      </c>
      <c r="Q736" s="22"/>
      <c r="R736" s="22"/>
      <c r="S736" s="22"/>
      <c r="T736" s="22"/>
      <c r="U736" s="22"/>
      <c r="X736" s="498"/>
    </row>
    <row r="737" spans="1:24" x14ac:dyDescent="0.2">
      <c r="A737" s="12">
        <v>3.4</v>
      </c>
      <c r="B737" s="44" t="s">
        <v>50</v>
      </c>
      <c r="C737" s="43"/>
      <c r="D737" s="43"/>
      <c r="E737" s="43"/>
      <c r="F737" s="43"/>
      <c r="G737" s="42"/>
      <c r="H737" s="42"/>
      <c r="I737" s="42"/>
      <c r="J737" s="60"/>
      <c r="K737" s="59">
        <f>K345</f>
        <v>0</v>
      </c>
      <c r="L737" s="59">
        <f>L345</f>
        <v>0</v>
      </c>
      <c r="M737" s="40">
        <f>K737+L737</f>
        <v>0</v>
      </c>
      <c r="N737" s="59">
        <f>N345</f>
        <v>0</v>
      </c>
      <c r="Q737" s="22"/>
      <c r="R737" s="22"/>
      <c r="S737" s="22"/>
      <c r="T737" s="22"/>
      <c r="U737" s="22"/>
      <c r="X737" s="498"/>
    </row>
    <row r="738" spans="1:24" x14ac:dyDescent="0.2">
      <c r="B738" s="13"/>
      <c r="C738" s="18"/>
      <c r="D738" s="9"/>
      <c r="E738" s="9"/>
      <c r="H738" s="8"/>
      <c r="I738" s="8"/>
      <c r="J738" s="38"/>
      <c r="K738" s="37"/>
      <c r="L738" s="37"/>
      <c r="M738" s="37"/>
      <c r="N738" s="37"/>
      <c r="Q738" s="22"/>
      <c r="R738" s="22"/>
      <c r="S738" s="22"/>
      <c r="T738" s="22"/>
      <c r="U738" s="22"/>
      <c r="X738" s="498"/>
    </row>
    <row r="739" spans="1:24" x14ac:dyDescent="0.2">
      <c r="A739" s="51" t="s">
        <v>49</v>
      </c>
      <c r="B739" s="50" t="str">
        <f>B352</f>
        <v>CHARGES SOCIALES</v>
      </c>
      <c r="C739" s="49"/>
      <c r="D739" s="48"/>
      <c r="E739" s="48"/>
      <c r="F739" s="48"/>
      <c r="G739" s="47"/>
      <c r="H739" s="47"/>
      <c r="I739" s="47"/>
      <c r="J739" s="46">
        <f>SUM(J741:J743)</f>
        <v>0</v>
      </c>
      <c r="K739" s="45">
        <f>SUM(K740:K743)</f>
        <v>0</v>
      </c>
      <c r="L739" s="45">
        <f>SUM(L740:L743)</f>
        <v>0</v>
      </c>
      <c r="M739" s="45">
        <f>SUM(M740:M743)</f>
        <v>0</v>
      </c>
      <c r="N739" s="45">
        <f>SUM(N740:N743)</f>
        <v>0</v>
      </c>
      <c r="Q739" s="22"/>
      <c r="R739" s="22"/>
      <c r="S739" s="22"/>
      <c r="T739" s="22"/>
      <c r="U739" s="22"/>
      <c r="X739" s="498"/>
    </row>
    <row r="740" spans="1:24" x14ac:dyDescent="0.2">
      <c r="B740" s="13"/>
      <c r="C740" s="18"/>
      <c r="D740" s="9"/>
      <c r="E740" s="9"/>
      <c r="H740" s="8"/>
      <c r="I740" s="8"/>
      <c r="J740" s="38"/>
      <c r="K740" s="53"/>
      <c r="L740" s="37"/>
      <c r="M740" s="37"/>
      <c r="N740" s="37"/>
      <c r="Q740" s="22"/>
      <c r="R740" s="22"/>
      <c r="S740" s="22"/>
      <c r="T740" s="22"/>
      <c r="U740" s="22"/>
      <c r="X740" s="498"/>
    </row>
    <row r="741" spans="1:24" x14ac:dyDescent="0.2">
      <c r="A741" s="12">
        <v>4.0999999999999996</v>
      </c>
      <c r="B741" s="58" t="s">
        <v>48</v>
      </c>
      <c r="C741" s="43"/>
      <c r="D741" s="43"/>
      <c r="E741" s="43"/>
      <c r="F741" s="43"/>
      <c r="G741" s="42"/>
      <c r="H741" s="42"/>
      <c r="I741" s="42"/>
      <c r="J741" s="41"/>
      <c r="K741" s="40">
        <f>K353</f>
        <v>0</v>
      </c>
      <c r="L741" s="40">
        <f>L353</f>
        <v>0</v>
      </c>
      <c r="M741" s="52">
        <f>K741+L741</f>
        <v>0</v>
      </c>
      <c r="N741" s="40">
        <f>N353</f>
        <v>0</v>
      </c>
      <c r="Q741" s="22"/>
      <c r="R741" s="22"/>
      <c r="S741" s="22"/>
      <c r="T741" s="22"/>
      <c r="U741" s="22"/>
      <c r="X741" s="498"/>
    </row>
    <row r="742" spans="1:24" x14ac:dyDescent="0.2">
      <c r="A742" s="12">
        <v>4.2</v>
      </c>
      <c r="B742" s="44" t="s">
        <v>47</v>
      </c>
      <c r="C742" s="43"/>
      <c r="D742" s="43"/>
      <c r="E742" s="43"/>
      <c r="F742" s="43"/>
      <c r="G742" s="42"/>
      <c r="H742" s="42"/>
      <c r="I742" s="42"/>
      <c r="J742" s="41">
        <f>M363</f>
        <v>0</v>
      </c>
      <c r="K742" s="40">
        <f>K363</f>
        <v>0</v>
      </c>
      <c r="L742" s="40">
        <f>L363</f>
        <v>0</v>
      </c>
      <c r="M742" s="52">
        <f>K742+L742</f>
        <v>0</v>
      </c>
      <c r="N742" s="40">
        <f>N363</f>
        <v>0</v>
      </c>
      <c r="Q742" s="22"/>
      <c r="R742" s="22"/>
      <c r="S742" s="22"/>
      <c r="T742" s="22"/>
      <c r="U742" s="22"/>
      <c r="X742" s="498"/>
    </row>
    <row r="743" spans="1:24" x14ac:dyDescent="0.2">
      <c r="B743" s="13"/>
      <c r="C743" s="18"/>
      <c r="D743" s="9"/>
      <c r="E743" s="9"/>
      <c r="H743" s="8"/>
      <c r="I743" s="8"/>
      <c r="J743" s="38"/>
      <c r="K743" s="37"/>
      <c r="L743" s="37"/>
      <c r="M743" s="37"/>
      <c r="N743" s="37"/>
      <c r="Q743" s="22"/>
      <c r="R743" s="22"/>
      <c r="S743" s="22"/>
      <c r="T743" s="22"/>
      <c r="U743" s="22"/>
      <c r="X743" s="498"/>
    </row>
    <row r="744" spans="1:24" x14ac:dyDescent="0.2">
      <c r="A744" s="51" t="s">
        <v>46</v>
      </c>
      <c r="B744" s="50" t="str">
        <f>B372</f>
        <v>DECORS ET COSTUMES</v>
      </c>
      <c r="C744" s="49"/>
      <c r="D744" s="48"/>
      <c r="E744" s="48"/>
      <c r="F744" s="48"/>
      <c r="G744" s="47"/>
      <c r="H744" s="47"/>
      <c r="I744" s="47"/>
      <c r="J744" s="46"/>
      <c r="K744" s="45">
        <f>SUM(K746:K752)</f>
        <v>0</v>
      </c>
      <c r="L744" s="45">
        <f>SUM(L746:L752)</f>
        <v>0</v>
      </c>
      <c r="M744" s="45">
        <f>SUM(M746:M752)</f>
        <v>0</v>
      </c>
      <c r="N744" s="45">
        <f>SUM(N746:N752)</f>
        <v>0</v>
      </c>
      <c r="Q744" s="22"/>
      <c r="R744" s="22"/>
      <c r="S744" s="22"/>
      <c r="T744" s="22"/>
      <c r="U744" s="22"/>
      <c r="X744" s="498"/>
    </row>
    <row r="745" spans="1:24" x14ac:dyDescent="0.2">
      <c r="B745" s="13"/>
      <c r="C745" s="18"/>
      <c r="D745" s="9"/>
      <c r="E745" s="9"/>
      <c r="H745" s="8"/>
      <c r="I745" s="8"/>
      <c r="J745" s="38"/>
      <c r="K745" s="37"/>
      <c r="L745" s="37"/>
      <c r="M745" s="37"/>
      <c r="N745" s="37"/>
      <c r="Q745" s="22"/>
      <c r="R745" s="22"/>
      <c r="S745" s="22"/>
      <c r="T745" s="22"/>
      <c r="U745" s="22"/>
      <c r="X745" s="498"/>
    </row>
    <row r="746" spans="1:24" x14ac:dyDescent="0.2">
      <c r="A746" s="12">
        <v>5.0999999999999996</v>
      </c>
      <c r="B746" s="44" t="s">
        <v>45</v>
      </c>
      <c r="C746" s="43"/>
      <c r="D746" s="43"/>
      <c r="E746" s="43"/>
      <c r="F746" s="43"/>
      <c r="G746" s="42"/>
      <c r="H746" s="42"/>
      <c r="I746" s="42"/>
      <c r="J746" s="41"/>
      <c r="K746" s="40">
        <f>K373</f>
        <v>0</v>
      </c>
      <c r="L746" s="40">
        <f>L373</f>
        <v>0</v>
      </c>
      <c r="M746" s="40">
        <f t="shared" ref="M746:M752" si="101">K746+L746</f>
        <v>0</v>
      </c>
      <c r="N746" s="40">
        <f>N373</f>
        <v>0</v>
      </c>
      <c r="Q746" s="22"/>
      <c r="R746" s="22"/>
      <c r="S746" s="22"/>
      <c r="T746" s="22"/>
      <c r="U746" s="22"/>
      <c r="X746" s="498"/>
    </row>
    <row r="747" spans="1:24" x14ac:dyDescent="0.2">
      <c r="A747" s="12">
        <v>5.2</v>
      </c>
      <c r="B747" s="44" t="s">
        <v>44</v>
      </c>
      <c r="C747" s="43"/>
      <c r="D747" s="43"/>
      <c r="E747" s="43"/>
      <c r="F747" s="43"/>
      <c r="G747" s="42"/>
      <c r="H747" s="42"/>
      <c r="I747" s="42"/>
      <c r="J747" s="41"/>
      <c r="K747" s="40">
        <f>K382</f>
        <v>0</v>
      </c>
      <c r="L747" s="40">
        <f>L382</f>
        <v>0</v>
      </c>
      <c r="M747" s="40">
        <f t="shared" si="101"/>
        <v>0</v>
      </c>
      <c r="N747" s="40">
        <f>N382</f>
        <v>0</v>
      </c>
      <c r="Q747" s="22"/>
      <c r="R747" s="22"/>
      <c r="S747" s="22"/>
      <c r="T747" s="22"/>
      <c r="U747" s="22"/>
      <c r="X747" s="498"/>
    </row>
    <row r="748" spans="1:24" x14ac:dyDescent="0.2">
      <c r="A748" s="12">
        <v>5.3</v>
      </c>
      <c r="B748" s="44" t="s">
        <v>43</v>
      </c>
      <c r="C748" s="43"/>
      <c r="D748" s="43"/>
      <c r="E748" s="43"/>
      <c r="F748" s="43"/>
      <c r="G748" s="42"/>
      <c r="H748" s="42"/>
      <c r="I748" s="42"/>
      <c r="J748" s="41"/>
      <c r="K748" s="40">
        <f>K388</f>
        <v>0</v>
      </c>
      <c r="L748" s="40">
        <f>L388</f>
        <v>0</v>
      </c>
      <c r="M748" s="40">
        <f t="shared" si="101"/>
        <v>0</v>
      </c>
      <c r="N748" s="40">
        <f>N388</f>
        <v>0</v>
      </c>
      <c r="Q748" s="22"/>
      <c r="R748" s="22"/>
      <c r="S748" s="22"/>
      <c r="T748" s="22"/>
      <c r="U748" s="22"/>
      <c r="X748" s="498"/>
    </row>
    <row r="749" spans="1:24" x14ac:dyDescent="0.2">
      <c r="A749" s="12">
        <v>5.4</v>
      </c>
      <c r="B749" s="44" t="s">
        <v>42</v>
      </c>
      <c r="C749" s="43"/>
      <c r="D749" s="43"/>
      <c r="E749" s="43"/>
      <c r="F749" s="43"/>
      <c r="G749" s="42"/>
      <c r="H749" s="42"/>
      <c r="I749" s="42"/>
      <c r="J749" s="41"/>
      <c r="K749" s="40">
        <f>K396</f>
        <v>0</v>
      </c>
      <c r="L749" s="40">
        <f>L396</f>
        <v>0</v>
      </c>
      <c r="M749" s="40">
        <f t="shared" si="101"/>
        <v>0</v>
      </c>
      <c r="N749" s="40">
        <f>N396</f>
        <v>0</v>
      </c>
      <c r="Q749" s="22"/>
      <c r="R749" s="22"/>
      <c r="S749" s="22"/>
      <c r="T749" s="22"/>
      <c r="U749" s="22"/>
      <c r="X749" s="498"/>
    </row>
    <row r="750" spans="1:24" x14ac:dyDescent="0.2">
      <c r="A750" s="12">
        <v>5.5</v>
      </c>
      <c r="B750" s="44" t="s">
        <v>41</v>
      </c>
      <c r="C750" s="43"/>
      <c r="D750" s="43"/>
      <c r="E750" s="43"/>
      <c r="F750" s="43"/>
      <c r="G750" s="42"/>
      <c r="H750" s="42"/>
      <c r="I750" s="42"/>
      <c r="J750" s="41"/>
      <c r="K750" s="40">
        <f>K401</f>
        <v>0</v>
      </c>
      <c r="L750" s="40">
        <f>L401</f>
        <v>0</v>
      </c>
      <c r="M750" s="40">
        <f t="shared" si="101"/>
        <v>0</v>
      </c>
      <c r="N750" s="40">
        <f>N401</f>
        <v>0</v>
      </c>
      <c r="Q750" s="22"/>
      <c r="R750" s="22"/>
      <c r="S750" s="22"/>
      <c r="T750" s="22"/>
      <c r="U750" s="22"/>
      <c r="X750" s="498"/>
    </row>
    <row r="751" spans="1:24" x14ac:dyDescent="0.2">
      <c r="A751" s="12">
        <v>5.6</v>
      </c>
      <c r="B751" s="44" t="s">
        <v>40</v>
      </c>
      <c r="C751" s="43"/>
      <c r="D751" s="43"/>
      <c r="E751" s="43"/>
      <c r="F751" s="43"/>
      <c r="G751" s="42"/>
      <c r="H751" s="42"/>
      <c r="I751" s="42"/>
      <c r="J751" s="41"/>
      <c r="K751" s="40">
        <f>K407</f>
        <v>0</v>
      </c>
      <c r="L751" s="40">
        <f>L407</f>
        <v>0</v>
      </c>
      <c r="M751" s="40">
        <f t="shared" si="101"/>
        <v>0</v>
      </c>
      <c r="N751" s="40">
        <f>N407</f>
        <v>0</v>
      </c>
      <c r="Q751" s="22"/>
      <c r="R751" s="22"/>
      <c r="S751" s="22"/>
      <c r="T751" s="22"/>
      <c r="U751" s="22"/>
      <c r="X751" s="498"/>
    </row>
    <row r="752" spans="1:24" x14ac:dyDescent="0.2">
      <c r="A752" s="12">
        <v>5.7</v>
      </c>
      <c r="B752" s="44" t="s">
        <v>39</v>
      </c>
      <c r="C752" s="43"/>
      <c r="D752" s="43"/>
      <c r="E752" s="43"/>
      <c r="F752" s="43"/>
      <c r="G752" s="42"/>
      <c r="H752" s="42"/>
      <c r="I752" s="42"/>
      <c r="J752" s="41"/>
      <c r="K752" s="40">
        <f>K412</f>
        <v>0</v>
      </c>
      <c r="L752" s="40">
        <f>L412</f>
        <v>0</v>
      </c>
      <c r="M752" s="40">
        <f t="shared" si="101"/>
        <v>0</v>
      </c>
      <c r="N752" s="40">
        <f>N412</f>
        <v>0</v>
      </c>
      <c r="Q752" s="22"/>
      <c r="R752" s="22"/>
      <c r="S752" s="22"/>
      <c r="T752" s="22"/>
      <c r="U752" s="22"/>
      <c r="X752" s="498"/>
    </row>
    <row r="753" spans="2:24" x14ac:dyDescent="0.2">
      <c r="B753" s="39"/>
      <c r="C753" s="9"/>
      <c r="D753" s="9"/>
      <c r="E753" s="9"/>
      <c r="H753" s="8"/>
      <c r="I753" s="8"/>
      <c r="J753" s="16"/>
      <c r="K753" s="17"/>
      <c r="L753" s="17"/>
      <c r="M753" s="17"/>
      <c r="N753" s="17"/>
      <c r="Q753" s="22"/>
      <c r="R753" s="22"/>
      <c r="S753" s="22"/>
      <c r="T753" s="22"/>
      <c r="U753" s="22"/>
      <c r="X753" s="498"/>
    </row>
    <row r="754" spans="2:24" x14ac:dyDescent="0.2">
      <c r="B754" s="39"/>
      <c r="C754" s="9"/>
      <c r="D754" s="9"/>
      <c r="E754" s="9"/>
      <c r="H754" s="8"/>
      <c r="I754" s="8"/>
      <c r="J754" s="16"/>
      <c r="K754" s="17"/>
      <c r="L754" s="17"/>
      <c r="M754" s="17"/>
      <c r="N754" s="17"/>
      <c r="Q754" s="22"/>
      <c r="R754" s="22"/>
      <c r="S754" s="22"/>
      <c r="T754" s="22"/>
      <c r="U754" s="22"/>
      <c r="X754" s="498"/>
    </row>
    <row r="755" spans="2:24" x14ac:dyDescent="0.2">
      <c r="B755" s="39"/>
      <c r="C755" s="9"/>
      <c r="D755" s="9"/>
      <c r="E755" s="9"/>
      <c r="H755" s="8"/>
      <c r="I755" s="8"/>
      <c r="J755" s="16"/>
      <c r="K755" s="17"/>
      <c r="L755" s="17"/>
      <c r="M755" s="17"/>
      <c r="N755" s="17"/>
      <c r="Q755" s="22"/>
      <c r="R755" s="22"/>
      <c r="S755" s="22"/>
      <c r="T755" s="22"/>
      <c r="U755" s="22"/>
      <c r="X755" s="498"/>
    </row>
    <row r="756" spans="2:24" x14ac:dyDescent="0.2">
      <c r="B756" s="39"/>
      <c r="C756" s="9"/>
      <c r="D756" s="9"/>
      <c r="E756" s="9"/>
      <c r="H756" s="8"/>
      <c r="I756" s="8"/>
      <c r="J756" s="16"/>
      <c r="K756" s="17"/>
      <c r="L756" s="17"/>
      <c r="M756" s="17"/>
      <c r="N756" s="17"/>
      <c r="Q756" s="22"/>
      <c r="R756" s="22"/>
      <c r="S756" s="22"/>
      <c r="T756" s="22"/>
      <c r="U756" s="22"/>
      <c r="X756" s="498"/>
    </row>
    <row r="757" spans="2:24" x14ac:dyDescent="0.2">
      <c r="B757" s="39"/>
      <c r="C757" s="9"/>
      <c r="D757" s="9"/>
      <c r="E757" s="9"/>
      <c r="H757" s="8"/>
      <c r="I757" s="8"/>
      <c r="J757" s="16"/>
      <c r="K757" s="17"/>
      <c r="L757" s="17"/>
      <c r="M757" s="17"/>
      <c r="N757" s="17"/>
      <c r="Q757" s="22"/>
      <c r="R757" s="22"/>
      <c r="S757" s="22"/>
      <c r="T757" s="22"/>
      <c r="U757" s="22"/>
      <c r="X757" s="498"/>
    </row>
    <row r="758" spans="2:24" x14ac:dyDescent="0.2">
      <c r="B758" s="39"/>
      <c r="C758" s="9"/>
      <c r="D758" s="9"/>
      <c r="E758" s="9"/>
      <c r="H758" s="8"/>
      <c r="I758" s="8"/>
      <c r="J758" s="16"/>
      <c r="K758" s="17"/>
      <c r="L758" s="17"/>
      <c r="M758" s="17"/>
      <c r="N758" s="17"/>
      <c r="Q758" s="22"/>
      <c r="R758" s="22"/>
      <c r="S758" s="22"/>
      <c r="T758" s="22"/>
      <c r="U758" s="22"/>
      <c r="X758" s="498"/>
    </row>
    <row r="759" spans="2:24" x14ac:dyDescent="0.2">
      <c r="B759" s="39"/>
      <c r="C759" s="9"/>
      <c r="D759" s="9"/>
      <c r="E759" s="9"/>
      <c r="H759" s="8"/>
      <c r="I759" s="8"/>
      <c r="J759" s="16"/>
      <c r="K759" s="17"/>
      <c r="L759" s="17"/>
      <c r="M759" s="17"/>
      <c r="N759" s="17"/>
      <c r="Q759" s="22"/>
      <c r="R759" s="22"/>
      <c r="S759" s="22"/>
      <c r="T759" s="22"/>
      <c r="U759" s="22"/>
      <c r="X759" s="498"/>
    </row>
    <row r="760" spans="2:24" x14ac:dyDescent="0.2">
      <c r="B760" s="39"/>
      <c r="C760" s="9"/>
      <c r="D760" s="9"/>
      <c r="E760" s="9"/>
      <c r="H760" s="8"/>
      <c r="I760" s="8"/>
      <c r="J760" s="16"/>
      <c r="K760" s="17"/>
      <c r="L760" s="17"/>
      <c r="M760" s="17"/>
      <c r="N760" s="17"/>
      <c r="Q760" s="22"/>
      <c r="R760" s="22"/>
      <c r="S760" s="22"/>
      <c r="T760" s="22"/>
      <c r="U760" s="22"/>
      <c r="X760" s="498"/>
    </row>
    <row r="761" spans="2:24" x14ac:dyDescent="0.2">
      <c r="B761" s="39"/>
      <c r="C761" s="9"/>
      <c r="D761" s="9"/>
      <c r="E761" s="9"/>
      <c r="H761" s="8"/>
      <c r="I761" s="8"/>
      <c r="J761" s="16"/>
      <c r="K761" s="17"/>
      <c r="L761" s="17"/>
      <c r="M761" s="17"/>
      <c r="N761" s="17"/>
      <c r="Q761" s="22"/>
      <c r="R761" s="22"/>
      <c r="S761" s="22"/>
      <c r="T761" s="22"/>
      <c r="U761" s="22"/>
      <c r="X761" s="498"/>
    </row>
    <row r="762" spans="2:24" x14ac:dyDescent="0.2">
      <c r="B762" s="39"/>
      <c r="C762" s="9"/>
      <c r="D762" s="9"/>
      <c r="E762" s="9"/>
      <c r="H762" s="8"/>
      <c r="I762" s="8"/>
      <c r="J762" s="16"/>
      <c r="K762" s="17"/>
      <c r="L762" s="17"/>
      <c r="M762" s="17"/>
      <c r="N762" s="17"/>
      <c r="Q762" s="22"/>
      <c r="R762" s="22"/>
      <c r="S762" s="22"/>
      <c r="T762" s="22"/>
      <c r="U762" s="22"/>
      <c r="X762" s="498"/>
    </row>
    <row r="763" spans="2:24" x14ac:dyDescent="0.2">
      <c r="B763" s="39"/>
      <c r="C763" s="9"/>
      <c r="D763" s="9"/>
      <c r="E763" s="9"/>
      <c r="H763" s="8"/>
      <c r="I763" s="8"/>
      <c r="J763" s="16"/>
      <c r="K763" s="17"/>
      <c r="L763" s="17"/>
      <c r="M763" s="17"/>
      <c r="N763" s="17"/>
      <c r="Q763" s="22"/>
      <c r="R763" s="22"/>
      <c r="S763" s="22"/>
      <c r="T763" s="22"/>
      <c r="U763" s="22"/>
      <c r="X763" s="498"/>
    </row>
    <row r="764" spans="2:24" x14ac:dyDescent="0.2">
      <c r="B764" s="39"/>
      <c r="C764" s="9"/>
      <c r="D764" s="9"/>
      <c r="E764" s="9"/>
      <c r="H764" s="8"/>
      <c r="I764" s="8"/>
      <c r="J764" s="16"/>
      <c r="K764" s="17"/>
      <c r="L764" s="17"/>
      <c r="M764" s="17"/>
      <c r="N764" s="17"/>
      <c r="Q764" s="22"/>
      <c r="R764" s="22"/>
      <c r="S764" s="22"/>
      <c r="T764" s="22"/>
      <c r="U764" s="22"/>
      <c r="X764" s="498"/>
    </row>
    <row r="765" spans="2:24" x14ac:dyDescent="0.2">
      <c r="B765" s="39"/>
      <c r="C765" s="9"/>
      <c r="D765" s="9"/>
      <c r="E765" s="9"/>
      <c r="H765" s="8"/>
      <c r="I765" s="8"/>
      <c r="J765" s="16"/>
      <c r="K765" s="17"/>
      <c r="L765" s="17"/>
      <c r="M765" s="17"/>
      <c r="N765" s="17"/>
      <c r="Q765" s="22"/>
      <c r="R765" s="22"/>
      <c r="S765" s="22"/>
      <c r="T765" s="22"/>
      <c r="U765" s="22"/>
      <c r="X765" s="498"/>
    </row>
    <row r="766" spans="2:24" x14ac:dyDescent="0.2">
      <c r="B766" s="39"/>
      <c r="C766" s="9"/>
      <c r="D766" s="9"/>
      <c r="E766" s="9"/>
      <c r="H766" s="8"/>
      <c r="I766" s="8"/>
      <c r="J766" s="16"/>
      <c r="K766" s="17"/>
      <c r="L766" s="17"/>
      <c r="M766" s="17"/>
      <c r="N766" s="17"/>
      <c r="Q766" s="22"/>
      <c r="R766" s="22"/>
      <c r="S766" s="22"/>
      <c r="T766" s="22"/>
      <c r="U766" s="22"/>
      <c r="X766" s="498"/>
    </row>
    <row r="767" spans="2:24" x14ac:dyDescent="0.2">
      <c r="B767" s="39"/>
      <c r="C767" s="9"/>
      <c r="D767" s="9"/>
      <c r="E767" s="9"/>
      <c r="H767" s="8"/>
      <c r="I767" s="8"/>
      <c r="J767" s="16"/>
      <c r="K767" s="17"/>
      <c r="L767" s="17"/>
      <c r="M767" s="17"/>
      <c r="N767" s="17"/>
      <c r="Q767" s="22"/>
      <c r="R767" s="22"/>
      <c r="S767" s="22"/>
      <c r="T767" s="22"/>
      <c r="U767" s="22"/>
      <c r="X767" s="498"/>
    </row>
    <row r="768" spans="2:24" x14ac:dyDescent="0.2">
      <c r="B768" s="39"/>
      <c r="C768" s="9"/>
      <c r="D768" s="9"/>
      <c r="E768" s="9"/>
      <c r="H768" s="8"/>
      <c r="I768" s="8"/>
      <c r="J768" s="16"/>
      <c r="K768" s="17"/>
      <c r="L768" s="17"/>
      <c r="M768" s="17"/>
      <c r="N768" s="17"/>
      <c r="Q768" s="22"/>
      <c r="R768" s="22"/>
      <c r="S768" s="22"/>
      <c r="T768" s="22"/>
      <c r="U768" s="22"/>
      <c r="X768" s="498"/>
    </row>
    <row r="769" spans="1:24" x14ac:dyDescent="0.2">
      <c r="B769" s="39"/>
      <c r="C769" s="9"/>
      <c r="D769" s="9"/>
      <c r="E769" s="9"/>
      <c r="H769" s="8"/>
      <c r="I769" s="8"/>
      <c r="J769" s="16"/>
      <c r="K769" s="17"/>
      <c r="L769" s="17"/>
      <c r="M769" s="17"/>
      <c r="N769" s="17"/>
      <c r="Q769" s="22"/>
      <c r="R769" s="22"/>
      <c r="S769" s="22"/>
      <c r="T769" s="22"/>
      <c r="U769" s="22"/>
      <c r="X769" s="498"/>
    </row>
    <row r="770" spans="1:24" x14ac:dyDescent="0.2">
      <c r="B770" s="39"/>
      <c r="C770" s="9"/>
      <c r="D770" s="9"/>
      <c r="E770" s="9"/>
      <c r="H770" s="8"/>
      <c r="I770" s="8"/>
      <c r="J770" s="16"/>
      <c r="K770" s="17"/>
      <c r="L770" s="17"/>
      <c r="M770" s="17"/>
      <c r="N770" s="17"/>
      <c r="Q770" s="22"/>
      <c r="R770" s="22"/>
      <c r="S770" s="22"/>
      <c r="T770" s="22"/>
      <c r="U770" s="22"/>
      <c r="X770" s="498"/>
    </row>
    <row r="771" spans="1:24" x14ac:dyDescent="0.2">
      <c r="B771" s="39"/>
      <c r="C771" s="9"/>
      <c r="D771" s="9"/>
      <c r="E771" s="9"/>
      <c r="H771" s="8"/>
      <c r="I771" s="8"/>
      <c r="J771" s="16"/>
      <c r="K771" s="17"/>
      <c r="L771" s="17"/>
      <c r="M771" s="17"/>
      <c r="N771" s="17"/>
      <c r="Q771" s="22"/>
      <c r="R771" s="22"/>
      <c r="S771" s="22"/>
      <c r="T771" s="22"/>
      <c r="U771" s="22"/>
      <c r="X771" s="498"/>
    </row>
    <row r="772" spans="1:24" x14ac:dyDescent="0.2">
      <c r="B772" s="39"/>
      <c r="C772" s="9"/>
      <c r="D772" s="9"/>
      <c r="E772" s="9"/>
      <c r="H772" s="8"/>
      <c r="I772" s="8"/>
      <c r="J772" s="16"/>
      <c r="K772" s="17"/>
      <c r="L772" s="17"/>
      <c r="M772" s="17"/>
      <c r="N772" s="17"/>
      <c r="Q772" s="22"/>
      <c r="R772" s="22"/>
      <c r="S772" s="22"/>
      <c r="T772" s="22"/>
      <c r="U772" s="22"/>
      <c r="X772" s="498"/>
    </row>
    <row r="773" spans="1:24" x14ac:dyDescent="0.2">
      <c r="B773" s="39"/>
      <c r="C773" s="9"/>
      <c r="D773" s="9"/>
      <c r="E773" s="9"/>
      <c r="H773" s="8"/>
      <c r="I773" s="8"/>
      <c r="J773" s="16"/>
      <c r="K773" s="17"/>
      <c r="L773" s="17"/>
      <c r="M773" s="17"/>
      <c r="N773" s="17"/>
      <c r="Q773" s="22"/>
      <c r="R773" s="22"/>
      <c r="S773" s="22"/>
      <c r="T773" s="22"/>
      <c r="U773" s="22"/>
      <c r="X773" s="498"/>
    </row>
    <row r="774" spans="1:24" x14ac:dyDescent="0.2">
      <c r="B774" s="39"/>
      <c r="C774" s="9"/>
      <c r="D774" s="9"/>
      <c r="E774" s="9"/>
      <c r="H774" s="8"/>
      <c r="I774" s="8"/>
      <c r="J774" s="16"/>
      <c r="K774" s="17"/>
      <c r="L774" s="17"/>
      <c r="M774" s="17"/>
      <c r="N774" s="17"/>
      <c r="Q774" s="22"/>
      <c r="R774" s="22"/>
      <c r="S774" s="22"/>
      <c r="T774" s="22"/>
      <c r="U774" s="22"/>
      <c r="X774" s="498"/>
    </row>
    <row r="775" spans="1:24" ht="40" x14ac:dyDescent="0.2">
      <c r="B775" s="13"/>
      <c r="C775" s="18"/>
      <c r="D775" s="9"/>
      <c r="E775" s="9"/>
      <c r="H775" s="17"/>
      <c r="I775" s="17"/>
      <c r="J775" s="16"/>
      <c r="K775" s="57" t="s">
        <v>38</v>
      </c>
      <c r="L775" s="56" t="s">
        <v>37</v>
      </c>
      <c r="M775" s="55" t="s">
        <v>36</v>
      </c>
      <c r="N775" s="54" t="s">
        <v>520</v>
      </c>
      <c r="Q775" s="22"/>
      <c r="R775" s="22"/>
      <c r="S775" s="22"/>
      <c r="T775" s="22"/>
      <c r="U775" s="22"/>
      <c r="X775" s="498"/>
    </row>
    <row r="776" spans="1:24" x14ac:dyDescent="0.2">
      <c r="A776" s="51" t="s">
        <v>35</v>
      </c>
      <c r="B776" s="50" t="str">
        <f>B421</f>
        <v>DEFRAIEMENTS / HEBERGEMENTS / VOYAGES / TRANPORTS / FRAIS DE BUREAU</v>
      </c>
      <c r="C776" s="49"/>
      <c r="D776" s="48"/>
      <c r="E776" s="48"/>
      <c r="F776" s="48"/>
      <c r="G776" s="47"/>
      <c r="H776" s="47"/>
      <c r="I776" s="47"/>
      <c r="J776" s="46"/>
      <c r="K776" s="45">
        <f>SUM(K777:K785)</f>
        <v>0</v>
      </c>
      <c r="L776" s="45">
        <f>SUM(L777:L785)</f>
        <v>0</v>
      </c>
      <c r="M776" s="45">
        <f>SUM(M777:M785)</f>
        <v>0</v>
      </c>
      <c r="N776" s="45">
        <f>SUM(N777:N785)</f>
        <v>0</v>
      </c>
      <c r="Q776" s="22"/>
      <c r="R776" s="22"/>
      <c r="S776" s="22"/>
      <c r="T776" s="22"/>
      <c r="U776" s="22"/>
      <c r="X776" s="498"/>
    </row>
    <row r="777" spans="1:24" x14ac:dyDescent="0.2">
      <c r="B777" s="13"/>
      <c r="C777" s="18"/>
      <c r="D777" s="9"/>
      <c r="E777" s="9"/>
      <c r="H777" s="8"/>
      <c r="I777" s="8"/>
      <c r="J777" s="38"/>
      <c r="K777" s="53"/>
      <c r="L777" s="37"/>
      <c r="M777" s="37"/>
      <c r="N777" s="37"/>
      <c r="Q777" s="22"/>
      <c r="R777" s="22"/>
      <c r="S777" s="22"/>
      <c r="T777" s="22"/>
      <c r="U777" s="22"/>
      <c r="X777" s="498"/>
    </row>
    <row r="778" spans="1:24" x14ac:dyDescent="0.2">
      <c r="A778" s="12">
        <v>6.1</v>
      </c>
      <c r="B778" s="44" t="s">
        <v>34</v>
      </c>
      <c r="C778" s="43"/>
      <c r="D778" s="43"/>
      <c r="E778" s="43"/>
      <c r="F778" s="43"/>
      <c r="G778" s="42"/>
      <c r="H778" s="42"/>
      <c r="I778" s="42"/>
      <c r="J778" s="41"/>
      <c r="K778" s="40">
        <f xml:space="preserve"> K422</f>
        <v>0</v>
      </c>
      <c r="L778" s="40">
        <f xml:space="preserve"> L422</f>
        <v>0</v>
      </c>
      <c r="M778" s="52">
        <f t="shared" ref="M778:M784" si="102">K778+L778</f>
        <v>0</v>
      </c>
      <c r="N778" s="40">
        <f xml:space="preserve"> N422</f>
        <v>0</v>
      </c>
      <c r="Q778" s="22"/>
      <c r="R778" s="22"/>
      <c r="S778" s="22"/>
      <c r="T778" s="22"/>
      <c r="U778" s="22"/>
      <c r="X778" s="498"/>
    </row>
    <row r="779" spans="1:24" x14ac:dyDescent="0.2">
      <c r="A779" s="12">
        <v>6.2</v>
      </c>
      <c r="B779" s="44" t="s">
        <v>33</v>
      </c>
      <c r="C779" s="43"/>
      <c r="D779" s="43"/>
      <c r="E779" s="43"/>
      <c r="F779" s="43"/>
      <c r="G779" s="42"/>
      <c r="H779" s="42"/>
      <c r="I779" s="42"/>
      <c r="J779" s="41"/>
      <c r="K779" s="40">
        <f>K435</f>
        <v>0</v>
      </c>
      <c r="L779" s="40">
        <f>L435</f>
        <v>0</v>
      </c>
      <c r="M779" s="52">
        <f t="shared" si="102"/>
        <v>0</v>
      </c>
      <c r="N779" s="40">
        <f>N435</f>
        <v>0</v>
      </c>
      <c r="Q779" s="22"/>
      <c r="R779" s="22"/>
      <c r="S779" s="22"/>
      <c r="T779" s="22"/>
      <c r="U779" s="22"/>
      <c r="X779" s="498"/>
    </row>
    <row r="780" spans="1:24" x14ac:dyDescent="0.2">
      <c r="A780" s="12">
        <v>6.3</v>
      </c>
      <c r="B780" s="44" t="s">
        <v>32</v>
      </c>
      <c r="C780" s="43"/>
      <c r="D780" s="43"/>
      <c r="E780" s="43"/>
      <c r="F780" s="43"/>
      <c r="G780" s="42"/>
      <c r="H780" s="42"/>
      <c r="I780" s="42"/>
      <c r="J780" s="41"/>
      <c r="K780" s="40">
        <f>K443</f>
        <v>0</v>
      </c>
      <c r="L780" s="40">
        <f>L443</f>
        <v>0</v>
      </c>
      <c r="M780" s="52">
        <f t="shared" si="102"/>
        <v>0</v>
      </c>
      <c r="N780" s="40">
        <f>N443</f>
        <v>0</v>
      </c>
      <c r="Q780" s="22"/>
      <c r="R780" s="22"/>
      <c r="S780" s="22"/>
      <c r="T780" s="22"/>
      <c r="U780" s="22"/>
      <c r="X780" s="498"/>
    </row>
    <row r="781" spans="1:24" x14ac:dyDescent="0.2">
      <c r="A781" s="12">
        <v>6.4</v>
      </c>
      <c r="B781" s="44" t="s">
        <v>31</v>
      </c>
      <c r="C781" s="43"/>
      <c r="D781" s="43"/>
      <c r="E781" s="43"/>
      <c r="F781" s="43"/>
      <c r="G781" s="42"/>
      <c r="H781" s="42"/>
      <c r="I781" s="42"/>
      <c r="J781" s="41"/>
      <c r="K781" s="40">
        <f>K450</f>
        <v>0</v>
      </c>
      <c r="L781" s="40">
        <f>L450</f>
        <v>0</v>
      </c>
      <c r="M781" s="52">
        <f t="shared" si="102"/>
        <v>0</v>
      </c>
      <c r="N781" s="40">
        <f>N450</f>
        <v>0</v>
      </c>
      <c r="Q781" s="22"/>
      <c r="R781" s="22"/>
      <c r="S781" s="22"/>
      <c r="T781" s="22"/>
      <c r="U781" s="22"/>
      <c r="X781" s="498"/>
    </row>
    <row r="782" spans="1:24" x14ac:dyDescent="0.2">
      <c r="A782" s="12">
        <v>6.5</v>
      </c>
      <c r="B782" s="44" t="s">
        <v>30</v>
      </c>
      <c r="C782" s="43"/>
      <c r="D782" s="43"/>
      <c r="E782" s="43"/>
      <c r="F782" s="43"/>
      <c r="G782" s="42"/>
      <c r="H782" s="42"/>
      <c r="I782" s="42"/>
      <c r="J782" s="41"/>
      <c r="K782" s="40">
        <f>K469</f>
        <v>0</v>
      </c>
      <c r="L782" s="40">
        <f>L469</f>
        <v>0</v>
      </c>
      <c r="M782" s="52">
        <f t="shared" si="102"/>
        <v>0</v>
      </c>
      <c r="N782" s="40">
        <f>N469</f>
        <v>0</v>
      </c>
      <c r="Q782" s="22"/>
      <c r="R782" s="22"/>
      <c r="S782" s="22"/>
      <c r="T782" s="22"/>
      <c r="U782" s="22"/>
      <c r="X782" s="498"/>
    </row>
    <row r="783" spans="1:24" x14ac:dyDescent="0.2">
      <c r="A783" s="12">
        <v>6.6</v>
      </c>
      <c r="B783" s="44" t="s">
        <v>29</v>
      </c>
      <c r="C783" s="43"/>
      <c r="D783" s="43"/>
      <c r="E783" s="43"/>
      <c r="F783" s="43"/>
      <c r="G783" s="42"/>
      <c r="H783" s="42"/>
      <c r="I783" s="42"/>
      <c r="J783" s="41"/>
      <c r="K783" s="40">
        <f>K478</f>
        <v>0</v>
      </c>
      <c r="L783" s="40">
        <f>L478</f>
        <v>0</v>
      </c>
      <c r="M783" s="52">
        <f t="shared" si="102"/>
        <v>0</v>
      </c>
      <c r="N783" s="40">
        <f>N478</f>
        <v>0</v>
      </c>
      <c r="Q783" s="22"/>
      <c r="R783" s="22"/>
      <c r="S783" s="22"/>
      <c r="T783" s="22"/>
      <c r="U783" s="22"/>
      <c r="X783" s="498"/>
    </row>
    <row r="784" spans="1:24" x14ac:dyDescent="0.2">
      <c r="A784" s="12">
        <v>6.7</v>
      </c>
      <c r="B784" s="44" t="s">
        <v>28</v>
      </c>
      <c r="C784" s="43"/>
      <c r="D784" s="43"/>
      <c r="E784" s="43"/>
      <c r="F784" s="43"/>
      <c r="G784" s="42"/>
      <c r="H784" s="42"/>
      <c r="I784" s="42"/>
      <c r="J784" s="41"/>
      <c r="K784" s="40">
        <f>K487</f>
        <v>0</v>
      </c>
      <c r="L784" s="40">
        <f>L487</f>
        <v>0</v>
      </c>
      <c r="M784" s="52">
        <f t="shared" si="102"/>
        <v>0</v>
      </c>
      <c r="N784" s="40">
        <f>N487</f>
        <v>0</v>
      </c>
      <c r="Q784" s="22"/>
      <c r="R784" s="22"/>
      <c r="S784" s="22"/>
      <c r="T784" s="22"/>
      <c r="U784" s="22"/>
      <c r="X784" s="498"/>
    </row>
    <row r="785" spans="1:24" x14ac:dyDescent="0.2">
      <c r="B785" s="13"/>
      <c r="C785" s="18"/>
      <c r="D785" s="9"/>
      <c r="E785" s="9"/>
      <c r="H785" s="8"/>
      <c r="I785" s="8"/>
      <c r="J785" s="38"/>
      <c r="K785" s="37"/>
      <c r="L785" s="37"/>
      <c r="M785" s="37"/>
      <c r="N785" s="37"/>
      <c r="Q785" s="22"/>
      <c r="R785" s="22"/>
      <c r="S785" s="22"/>
      <c r="T785" s="22"/>
      <c r="U785" s="22"/>
      <c r="X785" s="498"/>
    </row>
    <row r="786" spans="1:24" x14ac:dyDescent="0.2">
      <c r="A786" s="51" t="s">
        <v>27</v>
      </c>
      <c r="B786" s="50" t="str">
        <f>B500</f>
        <v>MOYENS TECHNIQUES</v>
      </c>
      <c r="C786" s="49"/>
      <c r="D786" s="48"/>
      <c r="E786" s="48"/>
      <c r="F786" s="48"/>
      <c r="G786" s="47"/>
      <c r="H786" s="47"/>
      <c r="I786" s="47"/>
      <c r="J786" s="46"/>
      <c r="K786" s="45">
        <f>SUM(K787:K795)</f>
        <v>0</v>
      </c>
      <c r="L786" s="45">
        <f>SUM(L787:L795)</f>
        <v>0</v>
      </c>
      <c r="M786" s="45">
        <f>SUM(M787:M795)</f>
        <v>0</v>
      </c>
      <c r="N786" s="45">
        <f>SUM(N787:N795)</f>
        <v>0</v>
      </c>
      <c r="Q786" s="22"/>
      <c r="R786" s="22"/>
      <c r="S786" s="22"/>
      <c r="T786" s="22"/>
      <c r="U786" s="22"/>
      <c r="X786" s="498"/>
    </row>
    <row r="787" spans="1:24" x14ac:dyDescent="0.2">
      <c r="B787" s="13"/>
      <c r="C787" s="18"/>
      <c r="D787" s="9"/>
      <c r="E787" s="9"/>
      <c r="H787" s="8"/>
      <c r="I787" s="8"/>
      <c r="J787" s="38"/>
      <c r="K787" s="37"/>
      <c r="L787" s="37"/>
      <c r="M787" s="37"/>
      <c r="N787" s="37"/>
      <c r="Q787" s="22"/>
      <c r="R787" s="22"/>
      <c r="S787" s="22"/>
      <c r="T787" s="22"/>
      <c r="U787" s="22"/>
      <c r="X787" s="498"/>
    </row>
    <row r="788" spans="1:24" x14ac:dyDescent="0.2">
      <c r="A788" s="12">
        <v>7.1</v>
      </c>
      <c r="B788" s="44" t="s">
        <v>26</v>
      </c>
      <c r="C788" s="43"/>
      <c r="D788" s="43"/>
      <c r="E788" s="43"/>
      <c r="F788" s="43"/>
      <c r="G788" s="42"/>
      <c r="H788" s="42"/>
      <c r="I788" s="42"/>
      <c r="J788" s="41"/>
      <c r="K788" s="40">
        <f>K501</f>
        <v>0</v>
      </c>
      <c r="L788" s="40">
        <f>L501</f>
        <v>0</v>
      </c>
      <c r="M788" s="40">
        <f t="shared" ref="M788:M794" si="103">K788+L788</f>
        <v>0</v>
      </c>
      <c r="N788" s="40">
        <f>N501</f>
        <v>0</v>
      </c>
      <c r="Q788" s="22"/>
      <c r="R788" s="22"/>
      <c r="S788" s="22"/>
      <c r="T788" s="22"/>
      <c r="U788" s="22"/>
      <c r="X788" s="498"/>
    </row>
    <row r="789" spans="1:24" x14ac:dyDescent="0.2">
      <c r="A789" s="12">
        <v>7.2</v>
      </c>
      <c r="B789" s="44" t="s">
        <v>25</v>
      </c>
      <c r="C789" s="43"/>
      <c r="D789" s="43"/>
      <c r="E789" s="43"/>
      <c r="F789" s="43"/>
      <c r="G789" s="42"/>
      <c r="H789" s="42"/>
      <c r="I789" s="42"/>
      <c r="J789" s="41"/>
      <c r="K789" s="40">
        <f>K510</f>
        <v>0</v>
      </c>
      <c r="L789" s="40">
        <f>L510</f>
        <v>0</v>
      </c>
      <c r="M789" s="40">
        <f t="shared" si="103"/>
        <v>0</v>
      </c>
      <c r="N789" s="40">
        <f>N510</f>
        <v>0</v>
      </c>
      <c r="Q789" s="22"/>
      <c r="R789" s="22"/>
      <c r="S789" s="22"/>
      <c r="T789" s="22"/>
      <c r="U789" s="22"/>
      <c r="X789" s="498"/>
    </row>
    <row r="790" spans="1:24" x14ac:dyDescent="0.2">
      <c r="A790" s="12">
        <v>7.3</v>
      </c>
      <c r="B790" s="44" t="s">
        <v>24</v>
      </c>
      <c r="C790" s="43"/>
      <c r="D790" s="43"/>
      <c r="E790" s="43"/>
      <c r="F790" s="43"/>
      <c r="G790" s="42"/>
      <c r="H790" s="42"/>
      <c r="I790" s="42"/>
      <c r="J790" s="41"/>
      <c r="K790" s="40">
        <f>K518</f>
        <v>0</v>
      </c>
      <c r="L790" s="40">
        <f>L518</f>
        <v>0</v>
      </c>
      <c r="M790" s="40">
        <f t="shared" si="103"/>
        <v>0</v>
      </c>
      <c r="N790" s="40">
        <f>N518</f>
        <v>0</v>
      </c>
      <c r="Q790" s="22"/>
      <c r="R790" s="22"/>
      <c r="S790" s="22"/>
      <c r="T790" s="22"/>
      <c r="U790" s="22"/>
      <c r="X790" s="498"/>
    </row>
    <row r="791" spans="1:24" x14ac:dyDescent="0.2">
      <c r="A791" s="12">
        <v>7.4</v>
      </c>
      <c r="B791" s="44" t="s">
        <v>23</v>
      </c>
      <c r="C791" s="43"/>
      <c r="D791" s="43"/>
      <c r="E791" s="43"/>
      <c r="F791" s="43"/>
      <c r="G791" s="42"/>
      <c r="H791" s="42"/>
      <c r="I791" s="42"/>
      <c r="J791" s="41"/>
      <c r="K791" s="40">
        <f>K526</f>
        <v>0</v>
      </c>
      <c r="L791" s="40">
        <f>L526</f>
        <v>0</v>
      </c>
      <c r="M791" s="40">
        <f t="shared" si="103"/>
        <v>0</v>
      </c>
      <c r="N791" s="40">
        <f>N526</f>
        <v>0</v>
      </c>
      <c r="Q791" s="22"/>
      <c r="R791" s="22"/>
      <c r="S791" s="22"/>
      <c r="T791" s="22"/>
      <c r="U791" s="22"/>
      <c r="X791" s="498"/>
    </row>
    <row r="792" spans="1:24" x14ac:dyDescent="0.2">
      <c r="A792" s="12">
        <v>7.5</v>
      </c>
      <c r="B792" s="44" t="s">
        <v>22</v>
      </c>
      <c r="C792" s="43"/>
      <c r="D792" s="43"/>
      <c r="E792" s="43"/>
      <c r="F792" s="43"/>
      <c r="G792" s="42"/>
      <c r="H792" s="42"/>
      <c r="I792" s="42"/>
      <c r="J792" s="41"/>
      <c r="K792" s="40">
        <f>K534</f>
        <v>0</v>
      </c>
      <c r="L792" s="40">
        <f>L534</f>
        <v>0</v>
      </c>
      <c r="M792" s="40">
        <f t="shared" si="103"/>
        <v>0</v>
      </c>
      <c r="N792" s="40">
        <f>N534</f>
        <v>0</v>
      </c>
      <c r="Q792" s="22"/>
      <c r="R792" s="22"/>
      <c r="S792" s="22"/>
      <c r="T792" s="22"/>
      <c r="U792" s="22"/>
      <c r="X792" s="498"/>
    </row>
    <row r="793" spans="1:24" x14ac:dyDescent="0.2">
      <c r="A793" s="12">
        <v>7.6</v>
      </c>
      <c r="B793" s="44" t="s">
        <v>21</v>
      </c>
      <c r="C793" s="43"/>
      <c r="D793" s="43"/>
      <c r="E793" s="43"/>
      <c r="F793" s="43"/>
      <c r="G793" s="42"/>
      <c r="H793" s="42"/>
      <c r="I793" s="42"/>
      <c r="J793" s="41"/>
      <c r="K793" s="40">
        <f>K542</f>
        <v>0</v>
      </c>
      <c r="L793" s="40">
        <f>L542</f>
        <v>0</v>
      </c>
      <c r="M793" s="40">
        <f t="shared" si="103"/>
        <v>0</v>
      </c>
      <c r="N793" s="40">
        <f>N542</f>
        <v>0</v>
      </c>
      <c r="Q793" s="22"/>
      <c r="R793" s="22"/>
      <c r="S793" s="22"/>
      <c r="T793" s="22"/>
      <c r="U793" s="22"/>
      <c r="X793" s="498"/>
    </row>
    <row r="794" spans="1:24" x14ac:dyDescent="0.2">
      <c r="A794" s="12">
        <v>7.7</v>
      </c>
      <c r="B794" s="39" t="s">
        <v>20</v>
      </c>
      <c r="C794" s="9"/>
      <c r="D794" s="9"/>
      <c r="E794" s="9"/>
      <c r="H794" s="8"/>
      <c r="I794" s="8"/>
      <c r="J794" s="38"/>
      <c r="K794" s="37">
        <f>K558</f>
        <v>0</v>
      </c>
      <c r="L794" s="37">
        <f>L558</f>
        <v>0</v>
      </c>
      <c r="M794" s="40">
        <f t="shared" si="103"/>
        <v>0</v>
      </c>
      <c r="N794" s="37">
        <f>N558</f>
        <v>0</v>
      </c>
      <c r="Q794" s="22"/>
      <c r="R794" s="22"/>
      <c r="S794" s="22"/>
      <c r="T794" s="22"/>
      <c r="U794" s="22"/>
      <c r="X794" s="498"/>
    </row>
    <row r="795" spans="1:24" x14ac:dyDescent="0.2">
      <c r="B795" s="13"/>
      <c r="C795" s="18"/>
      <c r="D795" s="9"/>
      <c r="E795" s="9"/>
      <c r="H795" s="8"/>
      <c r="I795" s="8"/>
      <c r="J795" s="38"/>
      <c r="K795" s="37"/>
      <c r="L795" s="37"/>
      <c r="M795" s="37"/>
      <c r="N795" s="37"/>
      <c r="Q795" s="22"/>
      <c r="R795" s="22"/>
      <c r="S795" s="22"/>
      <c r="T795" s="22"/>
      <c r="U795" s="22"/>
      <c r="X795" s="498"/>
    </row>
    <row r="796" spans="1:24" x14ac:dyDescent="0.2">
      <c r="A796" s="51" t="s">
        <v>19</v>
      </c>
      <c r="B796" s="50" t="str">
        <f>B568</f>
        <v>PELLICULE / LABORATOIRES / VIDEOS</v>
      </c>
      <c r="C796" s="49"/>
      <c r="D796" s="48"/>
      <c r="E796" s="48"/>
      <c r="F796" s="48"/>
      <c r="G796" s="47"/>
      <c r="H796" s="47"/>
      <c r="I796" s="47"/>
      <c r="J796" s="46"/>
      <c r="K796" s="45">
        <f>SUM(K797:K804)</f>
        <v>0</v>
      </c>
      <c r="L796" s="45">
        <f>SUM(L797:L804)</f>
        <v>0</v>
      </c>
      <c r="M796" s="45">
        <f>SUM(M797:M804)</f>
        <v>0</v>
      </c>
      <c r="N796" s="45">
        <f>SUM(N797:N804)</f>
        <v>0</v>
      </c>
      <c r="Q796" s="22"/>
      <c r="R796" s="22"/>
      <c r="S796" s="22"/>
      <c r="T796" s="22"/>
      <c r="U796" s="22"/>
      <c r="X796" s="498"/>
    </row>
    <row r="797" spans="1:24" x14ac:dyDescent="0.2">
      <c r="B797" s="13"/>
      <c r="C797" s="18"/>
      <c r="D797" s="9"/>
      <c r="E797" s="9"/>
      <c r="H797" s="8"/>
      <c r="I797" s="8"/>
      <c r="J797" s="38"/>
      <c r="K797" s="37"/>
      <c r="L797" s="37"/>
      <c r="M797" s="37"/>
      <c r="N797" s="37"/>
      <c r="Q797" s="22"/>
      <c r="R797" s="22"/>
      <c r="S797" s="22"/>
      <c r="T797" s="22"/>
      <c r="U797" s="22"/>
      <c r="X797" s="498"/>
    </row>
    <row r="798" spans="1:24" x14ac:dyDescent="0.2">
      <c r="A798" s="12">
        <v>8.1</v>
      </c>
      <c r="B798" s="44" t="s">
        <v>18</v>
      </c>
      <c r="C798" s="43"/>
      <c r="D798" s="43"/>
      <c r="E798" s="43"/>
      <c r="F798" s="43"/>
      <c r="G798" s="42"/>
      <c r="H798" s="42"/>
      <c r="I798" s="42"/>
      <c r="J798" s="41"/>
      <c r="K798" s="40">
        <f>K569</f>
        <v>0</v>
      </c>
      <c r="L798" s="40">
        <f>L569</f>
        <v>0</v>
      </c>
      <c r="M798" s="40">
        <f t="shared" ref="M798:M803" si="104">K798+L798</f>
        <v>0</v>
      </c>
      <c r="N798" s="40">
        <f>N569</f>
        <v>0</v>
      </c>
      <c r="Q798" s="22"/>
      <c r="R798" s="22"/>
      <c r="S798" s="22"/>
      <c r="T798" s="22"/>
      <c r="U798" s="22"/>
      <c r="X798" s="498"/>
    </row>
    <row r="799" spans="1:24" x14ac:dyDescent="0.2">
      <c r="A799" s="12">
        <v>8.1999999999999993</v>
      </c>
      <c r="B799" s="44" t="s">
        <v>17</v>
      </c>
      <c r="C799" s="43"/>
      <c r="D799" s="43"/>
      <c r="E799" s="43"/>
      <c r="F799" s="43"/>
      <c r="G799" s="42"/>
      <c r="H799" s="42"/>
      <c r="I799" s="42"/>
      <c r="J799" s="41"/>
      <c r="K799" s="40">
        <f>K575</f>
        <v>0</v>
      </c>
      <c r="L799" s="40">
        <f>L575</f>
        <v>0</v>
      </c>
      <c r="M799" s="40">
        <f t="shared" si="104"/>
        <v>0</v>
      </c>
      <c r="N799" s="40">
        <f>N575</f>
        <v>0</v>
      </c>
      <c r="Q799" s="22"/>
      <c r="R799" s="22"/>
      <c r="S799" s="22"/>
      <c r="T799" s="22"/>
      <c r="U799" s="22"/>
      <c r="X799" s="498"/>
    </row>
    <row r="800" spans="1:24" x14ac:dyDescent="0.2">
      <c r="A800" s="12">
        <v>8.3000000000000007</v>
      </c>
      <c r="B800" s="44" t="s">
        <v>16</v>
      </c>
      <c r="C800" s="43"/>
      <c r="D800" s="43"/>
      <c r="E800" s="43"/>
      <c r="F800" s="43"/>
      <c r="G800" s="42"/>
      <c r="H800" s="42"/>
      <c r="I800" s="42"/>
      <c r="J800" s="41"/>
      <c r="K800" s="40">
        <f>K608</f>
        <v>0</v>
      </c>
      <c r="L800" s="40">
        <f>L608</f>
        <v>0</v>
      </c>
      <c r="M800" s="40">
        <f t="shared" si="104"/>
        <v>0</v>
      </c>
      <c r="N800" s="40">
        <f>N608</f>
        <v>0</v>
      </c>
      <c r="Q800" s="22"/>
      <c r="R800" s="22"/>
      <c r="S800" s="22"/>
      <c r="T800" s="22"/>
      <c r="U800" s="22"/>
      <c r="X800" s="498"/>
    </row>
    <row r="801" spans="1:24" x14ac:dyDescent="0.2">
      <c r="A801" s="12">
        <v>8.4</v>
      </c>
      <c r="B801" s="44" t="s">
        <v>15</v>
      </c>
      <c r="C801" s="43"/>
      <c r="D801" s="43"/>
      <c r="E801" s="43"/>
      <c r="F801" s="43"/>
      <c r="G801" s="42"/>
      <c r="H801" s="42"/>
      <c r="I801" s="42"/>
      <c r="J801" s="41"/>
      <c r="K801" s="40">
        <f>K624</f>
        <v>0</v>
      </c>
      <c r="L801" s="40">
        <f>L624</f>
        <v>0</v>
      </c>
      <c r="M801" s="40">
        <f t="shared" si="104"/>
        <v>0</v>
      </c>
      <c r="N801" s="40">
        <f>N624</f>
        <v>0</v>
      </c>
      <c r="Q801" s="22"/>
      <c r="R801" s="22"/>
      <c r="S801" s="22"/>
      <c r="T801" s="22"/>
      <c r="U801" s="22"/>
      <c r="X801" s="498"/>
    </row>
    <row r="802" spans="1:24" x14ac:dyDescent="0.2">
      <c r="A802" s="12">
        <v>8.5</v>
      </c>
      <c r="B802" s="44" t="s">
        <v>14</v>
      </c>
      <c r="C802" s="43"/>
      <c r="D802" s="43"/>
      <c r="E802" s="43"/>
      <c r="F802" s="43"/>
      <c r="G802" s="42"/>
      <c r="H802" s="42"/>
      <c r="I802" s="42"/>
      <c r="J802" s="41"/>
      <c r="K802" s="40">
        <f>K630</f>
        <v>0</v>
      </c>
      <c r="L802" s="40">
        <f>L630</f>
        <v>0</v>
      </c>
      <c r="M802" s="40">
        <f t="shared" si="104"/>
        <v>0</v>
      </c>
      <c r="N802" s="40">
        <f>N630</f>
        <v>0</v>
      </c>
      <c r="Q802" s="22"/>
      <c r="R802" s="22"/>
      <c r="S802" s="22"/>
      <c r="T802" s="22"/>
      <c r="U802" s="22"/>
      <c r="X802" s="498"/>
    </row>
    <row r="803" spans="1:24" x14ac:dyDescent="0.2">
      <c r="A803" s="12">
        <v>8.6</v>
      </c>
      <c r="B803" s="44" t="s">
        <v>13</v>
      </c>
      <c r="C803" s="43"/>
      <c r="D803" s="43"/>
      <c r="E803" s="43"/>
      <c r="F803" s="43"/>
      <c r="G803" s="42"/>
      <c r="H803" s="42"/>
      <c r="I803" s="42"/>
      <c r="J803" s="41"/>
      <c r="K803" s="40">
        <f>K637</f>
        <v>0</v>
      </c>
      <c r="L803" s="40">
        <f>L637</f>
        <v>0</v>
      </c>
      <c r="M803" s="40">
        <f t="shared" si="104"/>
        <v>0</v>
      </c>
      <c r="N803" s="40">
        <f>N637</f>
        <v>0</v>
      </c>
      <c r="Q803" s="22"/>
      <c r="R803" s="22"/>
      <c r="S803" s="22"/>
      <c r="T803" s="22"/>
      <c r="U803" s="22"/>
      <c r="X803" s="498"/>
    </row>
    <row r="804" spans="1:24" x14ac:dyDescent="0.2">
      <c r="B804" s="13"/>
      <c r="C804" s="18"/>
      <c r="D804" s="9"/>
      <c r="E804" s="9"/>
      <c r="H804" s="8"/>
      <c r="I804" s="8"/>
      <c r="J804" s="38"/>
      <c r="K804" s="37"/>
      <c r="L804" s="37"/>
      <c r="M804" s="37"/>
      <c r="N804" s="37"/>
      <c r="Q804" s="22"/>
      <c r="R804" s="22"/>
      <c r="S804" s="22"/>
      <c r="T804" s="22"/>
      <c r="U804" s="22"/>
      <c r="X804" s="498"/>
    </row>
    <row r="805" spans="1:24" x14ac:dyDescent="0.2">
      <c r="A805" s="51" t="s">
        <v>12</v>
      </c>
      <c r="B805" s="50" t="str">
        <f>B644</f>
        <v>ASSURANCES / DIVERS</v>
      </c>
      <c r="C805" s="49"/>
      <c r="D805" s="48"/>
      <c r="E805" s="48"/>
      <c r="F805" s="48"/>
      <c r="G805" s="47"/>
      <c r="H805" s="47"/>
      <c r="I805" s="47"/>
      <c r="J805" s="46"/>
      <c r="K805" s="45">
        <f>SUM(K806:K812)</f>
        <v>0</v>
      </c>
      <c r="L805" s="45">
        <f>SUM(L806:L812)</f>
        <v>0</v>
      </c>
      <c r="M805" s="45">
        <f>SUM(M806:M812)</f>
        <v>0</v>
      </c>
      <c r="N805" s="45">
        <f>SUM(N806:N812)</f>
        <v>0</v>
      </c>
      <c r="Q805" s="22"/>
      <c r="R805" s="22"/>
      <c r="S805" s="22"/>
      <c r="T805" s="22"/>
      <c r="U805" s="22"/>
      <c r="X805" s="498"/>
    </row>
    <row r="806" spans="1:24" x14ac:dyDescent="0.2">
      <c r="B806" s="13"/>
      <c r="C806" s="18"/>
      <c r="D806" s="9"/>
      <c r="E806" s="9"/>
      <c r="H806" s="8"/>
      <c r="I806" s="8"/>
      <c r="J806" s="38"/>
      <c r="K806" s="37"/>
      <c r="L806" s="37"/>
      <c r="M806" s="37"/>
      <c r="N806" s="37"/>
      <c r="Q806" s="22"/>
      <c r="R806" s="22"/>
      <c r="S806" s="22"/>
      <c r="T806" s="22"/>
      <c r="U806" s="22"/>
      <c r="X806" s="498"/>
    </row>
    <row r="807" spans="1:24" x14ac:dyDescent="0.2">
      <c r="A807" s="12">
        <v>9.1</v>
      </c>
      <c r="B807" s="44" t="s">
        <v>11</v>
      </c>
      <c r="C807" s="43"/>
      <c r="D807" s="43"/>
      <c r="E807" s="43"/>
      <c r="F807" s="43"/>
      <c r="G807" s="42"/>
      <c r="H807" s="42"/>
      <c r="I807" s="42"/>
      <c r="J807" s="41"/>
      <c r="K807" s="40">
        <f>K645</f>
        <v>0</v>
      </c>
      <c r="L807" s="40">
        <f>L645</f>
        <v>0</v>
      </c>
      <c r="M807" s="40">
        <f>K807+L807</f>
        <v>0</v>
      </c>
      <c r="N807" s="40">
        <f>N645</f>
        <v>0</v>
      </c>
      <c r="Q807" s="22"/>
      <c r="R807" s="22"/>
      <c r="S807" s="22"/>
      <c r="T807" s="22"/>
      <c r="U807" s="22"/>
      <c r="X807" s="498"/>
    </row>
    <row r="808" spans="1:24" x14ac:dyDescent="0.2">
      <c r="A808" s="12">
        <v>9.1999999999999993</v>
      </c>
      <c r="B808" s="44" t="s">
        <v>10</v>
      </c>
      <c r="C808" s="43"/>
      <c r="D808" s="43"/>
      <c r="E808" s="43"/>
      <c r="F808" s="43"/>
      <c r="G808" s="42"/>
      <c r="H808" s="42"/>
      <c r="I808" s="42"/>
      <c r="J808" s="41"/>
      <c r="K808" s="40">
        <f>K655</f>
        <v>0</v>
      </c>
      <c r="L808" s="40">
        <f>L655</f>
        <v>0</v>
      </c>
      <c r="M808" s="40">
        <f>K808+L808</f>
        <v>0</v>
      </c>
      <c r="N808" s="40">
        <f>N655</f>
        <v>0</v>
      </c>
      <c r="Q808" s="22"/>
      <c r="R808" s="22"/>
      <c r="S808" s="22"/>
      <c r="T808" s="22"/>
      <c r="U808" s="22"/>
      <c r="X808" s="498"/>
    </row>
    <row r="809" spans="1:24" x14ac:dyDescent="0.2">
      <c r="A809" s="12">
        <v>9.3000000000000007</v>
      </c>
      <c r="B809" s="44" t="s">
        <v>9</v>
      </c>
      <c r="C809" s="43"/>
      <c r="D809" s="43"/>
      <c r="E809" s="43"/>
      <c r="F809" s="43"/>
      <c r="G809" s="42"/>
      <c r="H809" s="42"/>
      <c r="I809" s="42"/>
      <c r="J809" s="41"/>
      <c r="K809" s="40">
        <f>K665</f>
        <v>0</v>
      </c>
      <c r="L809" s="40">
        <f>L665</f>
        <v>0</v>
      </c>
      <c r="M809" s="40">
        <f>K809+L809</f>
        <v>0</v>
      </c>
      <c r="N809" s="40">
        <f>N665</f>
        <v>0</v>
      </c>
      <c r="Q809" s="22"/>
      <c r="R809" s="22"/>
      <c r="S809" s="22"/>
      <c r="T809" s="22"/>
      <c r="U809" s="22"/>
      <c r="X809" s="498"/>
    </row>
    <row r="810" spans="1:24" x14ac:dyDescent="0.2">
      <c r="A810" s="12">
        <v>9.4</v>
      </c>
      <c r="B810" s="44" t="s">
        <v>8</v>
      </c>
      <c r="C810" s="43"/>
      <c r="D810" s="43"/>
      <c r="E810" s="43"/>
      <c r="F810" s="43"/>
      <c r="G810" s="42"/>
      <c r="H810" s="42"/>
      <c r="I810" s="42"/>
      <c r="J810" s="41"/>
      <c r="K810" s="40">
        <f>K670</f>
        <v>0</v>
      </c>
      <c r="L810" s="40">
        <f>L670</f>
        <v>0</v>
      </c>
      <c r="M810" s="40">
        <f>K810+L810</f>
        <v>0</v>
      </c>
      <c r="N810" s="40">
        <f>N670</f>
        <v>0</v>
      </c>
      <c r="Q810" s="22"/>
      <c r="R810" s="22"/>
      <c r="S810" s="22"/>
      <c r="T810" s="22"/>
      <c r="U810" s="22"/>
      <c r="X810" s="498"/>
    </row>
    <row r="811" spans="1:24" x14ac:dyDescent="0.2">
      <c r="A811" s="12">
        <v>9.5</v>
      </c>
      <c r="B811" s="44" t="s">
        <v>7</v>
      </c>
      <c r="C811" s="43"/>
      <c r="D811" s="43"/>
      <c r="E811" s="43"/>
      <c r="F811" s="43"/>
      <c r="G811" s="42"/>
      <c r="H811" s="42"/>
      <c r="I811" s="42"/>
      <c r="J811" s="41"/>
      <c r="K811" s="40">
        <f>K676</f>
        <v>0</v>
      </c>
      <c r="L811" s="40">
        <f>L676</f>
        <v>0</v>
      </c>
      <c r="M811" s="40">
        <f>K811+L811</f>
        <v>0</v>
      </c>
      <c r="N811" s="40">
        <f>N676</f>
        <v>0</v>
      </c>
      <c r="Q811" s="22"/>
      <c r="R811" s="22"/>
      <c r="S811" s="22"/>
      <c r="T811" s="22"/>
      <c r="U811" s="22"/>
      <c r="X811" s="498"/>
    </row>
    <row r="812" spans="1:24" x14ac:dyDescent="0.2">
      <c r="B812" s="13"/>
      <c r="C812" s="18"/>
      <c r="D812" s="9"/>
      <c r="E812" s="9"/>
      <c r="H812" s="8"/>
      <c r="I812" s="8"/>
      <c r="J812" s="38"/>
      <c r="K812" s="37"/>
      <c r="L812" s="37"/>
      <c r="M812" s="37"/>
      <c r="N812" s="37"/>
      <c r="Q812" s="22"/>
      <c r="R812" s="22"/>
      <c r="S812" s="22"/>
      <c r="T812" s="22"/>
      <c r="U812" s="22"/>
      <c r="X812" s="498"/>
    </row>
    <row r="813" spans="1:24" x14ac:dyDescent="0.2">
      <c r="A813" s="51"/>
      <c r="B813" s="50" t="str">
        <f>I48</f>
        <v>TOTAL PARTIEL</v>
      </c>
      <c r="C813" s="49"/>
      <c r="D813" s="48"/>
      <c r="E813" s="48"/>
      <c r="F813" s="48"/>
      <c r="G813" s="47"/>
      <c r="H813" s="47"/>
      <c r="I813" s="47"/>
      <c r="J813" s="46"/>
      <c r="K813" s="45">
        <f>K805+K796+K786+K776+K744+K739+K732+K724+K714</f>
        <v>0</v>
      </c>
      <c r="L813" s="45">
        <f>L805+L796+L786+L776+L744+L739+L732+L724+L714</f>
        <v>0</v>
      </c>
      <c r="M813" s="45">
        <f>M805+M796+M786+M776+M744+M739+M732+M724+M714</f>
        <v>0</v>
      </c>
      <c r="N813" s="45">
        <f>N805+N796+N786+N776+N744+N739+N732+N724+N714</f>
        <v>0</v>
      </c>
      <c r="Q813" s="22"/>
      <c r="R813" s="22"/>
      <c r="S813" s="22"/>
      <c r="T813" s="22"/>
      <c r="U813" s="22"/>
      <c r="X813" s="498"/>
    </row>
    <row r="814" spans="1:24" x14ac:dyDescent="0.2">
      <c r="B814" s="13"/>
      <c r="C814" s="18"/>
      <c r="D814" s="9"/>
      <c r="E814" s="9"/>
      <c r="H814" s="8"/>
      <c r="I814" s="8"/>
      <c r="J814" s="38"/>
      <c r="K814" s="37"/>
      <c r="L814" s="37"/>
      <c r="M814" s="37"/>
      <c r="N814" s="37"/>
      <c r="Q814" s="22"/>
      <c r="R814" s="22"/>
      <c r="S814" s="22"/>
      <c r="T814" s="22"/>
      <c r="U814" s="22"/>
      <c r="X814" s="498"/>
    </row>
    <row r="815" spans="1:24" x14ac:dyDescent="0.2">
      <c r="B815" s="44" t="s">
        <v>6</v>
      </c>
      <c r="C815" s="43"/>
      <c r="D815" s="42">
        <f>E50</f>
        <v>7.5</v>
      </c>
      <c r="E815" s="43" t="s">
        <v>4</v>
      </c>
      <c r="F815" s="43"/>
      <c r="G815" s="42"/>
      <c r="H815" s="42"/>
      <c r="I815" s="42"/>
      <c r="J815" s="41"/>
      <c r="K815" s="40">
        <f>K50</f>
        <v>0</v>
      </c>
      <c r="L815" s="40">
        <f>L50</f>
        <v>0</v>
      </c>
      <c r="M815" s="40">
        <f>K815+L815</f>
        <v>0</v>
      </c>
      <c r="N815" s="40">
        <f>N50</f>
        <v>0</v>
      </c>
      <c r="Q815" s="22"/>
      <c r="R815" s="22"/>
      <c r="S815" s="22"/>
      <c r="T815" s="22"/>
      <c r="U815" s="22"/>
      <c r="X815" s="498"/>
    </row>
    <row r="816" spans="1:24" x14ac:dyDescent="0.2">
      <c r="B816" s="39"/>
      <c r="C816" s="9"/>
      <c r="D816" s="8"/>
      <c r="E816" s="9"/>
      <c r="H816" s="8"/>
      <c r="I816" s="8"/>
      <c r="J816" s="38"/>
      <c r="K816" s="37"/>
      <c r="L816" s="37"/>
      <c r="M816" s="37"/>
      <c r="N816" s="37"/>
      <c r="Q816" s="22"/>
      <c r="R816" s="22"/>
      <c r="S816" s="22"/>
      <c r="T816" s="22"/>
      <c r="U816" s="22"/>
      <c r="X816" s="498"/>
    </row>
    <row r="817" spans="1:24" x14ac:dyDescent="0.2">
      <c r="B817" s="44" t="s">
        <v>5</v>
      </c>
      <c r="C817" s="43"/>
      <c r="D817" s="42">
        <f>E52</f>
        <v>5</v>
      </c>
      <c r="E817" s="43" t="s">
        <v>4</v>
      </c>
      <c r="F817" s="43"/>
      <c r="G817" s="42"/>
      <c r="H817" s="42"/>
      <c r="I817" s="42"/>
      <c r="J817" s="41"/>
      <c r="K817" s="40">
        <f>K52</f>
        <v>0</v>
      </c>
      <c r="L817" s="40">
        <f>L52</f>
        <v>0</v>
      </c>
      <c r="M817" s="40">
        <f>K817+L817</f>
        <v>0</v>
      </c>
      <c r="N817" s="40">
        <f>N52</f>
        <v>0</v>
      </c>
      <c r="Q817" s="22"/>
      <c r="R817" s="22"/>
      <c r="S817" s="22"/>
      <c r="T817" s="22"/>
      <c r="U817" s="22"/>
      <c r="X817" s="498"/>
    </row>
    <row r="818" spans="1:24" ht="17" thickBot="1" x14ac:dyDescent="0.25">
      <c r="B818" s="39"/>
      <c r="C818" s="9"/>
      <c r="D818" s="8"/>
      <c r="E818" s="9"/>
      <c r="H818" s="8"/>
      <c r="I818" s="8"/>
      <c r="J818" s="38"/>
      <c r="K818" s="37"/>
      <c r="L818" s="37"/>
      <c r="M818" s="37"/>
      <c r="N818" s="37"/>
      <c r="Q818" s="22"/>
      <c r="R818" s="22"/>
      <c r="S818" s="22"/>
      <c r="T818" s="22"/>
      <c r="U818" s="22"/>
      <c r="X818" s="498"/>
    </row>
    <row r="819" spans="1:24" ht="17" thickBot="1" x14ac:dyDescent="0.25">
      <c r="A819" s="36"/>
      <c r="B819" s="34" t="s">
        <v>3</v>
      </c>
      <c r="C819" s="35"/>
      <c r="D819" s="34"/>
      <c r="E819" s="34"/>
      <c r="F819" s="34"/>
      <c r="G819" s="33"/>
      <c r="H819" s="33"/>
      <c r="I819" s="33"/>
      <c r="J819" s="32"/>
      <c r="K819" s="31">
        <f>K813+K815+K817</f>
        <v>0</v>
      </c>
      <c r="L819" s="31">
        <f>L813+L815+L817</f>
        <v>0</v>
      </c>
      <c r="M819" s="31">
        <f>M813+M815+M817</f>
        <v>0</v>
      </c>
      <c r="N819" s="30">
        <f>N813+N815+N817</f>
        <v>0</v>
      </c>
      <c r="Q819" s="22"/>
      <c r="R819" s="22"/>
      <c r="S819" s="22"/>
      <c r="T819" s="22"/>
      <c r="U819" s="22"/>
      <c r="X819" s="498"/>
    </row>
    <row r="820" spans="1:24" x14ac:dyDescent="0.2">
      <c r="C820" s="18"/>
      <c r="D820" s="9"/>
      <c r="E820" s="9"/>
      <c r="H820" s="26"/>
      <c r="I820" s="26"/>
      <c r="J820" s="25"/>
      <c r="K820" s="29"/>
      <c r="L820" s="29"/>
      <c r="M820" s="28"/>
      <c r="N820" s="19"/>
      <c r="Q820" s="22"/>
      <c r="R820" s="22"/>
      <c r="S820" s="22"/>
      <c r="T820" s="22"/>
      <c r="U820" s="22"/>
      <c r="X820" s="498"/>
    </row>
    <row r="821" spans="1:24" x14ac:dyDescent="0.2">
      <c r="C821" s="18"/>
      <c r="D821" s="9"/>
      <c r="E821" s="9"/>
      <c r="H821" s="26"/>
      <c r="I821" s="26"/>
      <c r="J821" s="25"/>
      <c r="K821" s="29"/>
      <c r="L821" s="29"/>
      <c r="M821" s="28"/>
      <c r="N821" s="19"/>
      <c r="Q821" s="22"/>
      <c r="R821" s="22"/>
      <c r="S821" s="22"/>
      <c r="T821" s="22"/>
      <c r="U821" s="22"/>
      <c r="X821" s="498"/>
    </row>
    <row r="822" spans="1:24" x14ac:dyDescent="0.2">
      <c r="B822" s="13"/>
      <c r="C822" s="18"/>
      <c r="D822" s="9"/>
      <c r="E822" s="9"/>
      <c r="H822" s="26"/>
      <c r="I822" s="26"/>
      <c r="J822" s="25"/>
      <c r="K822" s="15"/>
      <c r="L822" s="15"/>
      <c r="M822" s="24"/>
      <c r="N822" s="24"/>
      <c r="Q822" s="22"/>
      <c r="R822" s="22"/>
      <c r="S822" s="22"/>
      <c r="T822" s="22"/>
      <c r="U822" s="22"/>
      <c r="X822" s="498"/>
    </row>
    <row r="823" spans="1:24" x14ac:dyDescent="0.2">
      <c r="B823" s="13"/>
      <c r="C823" s="18"/>
      <c r="D823" s="9"/>
      <c r="E823" s="9"/>
      <c r="H823" s="26"/>
      <c r="I823" s="26"/>
      <c r="J823" s="25"/>
      <c r="K823" s="15"/>
      <c r="L823" s="15"/>
      <c r="M823" s="24"/>
      <c r="N823" s="24"/>
      <c r="Q823" s="22"/>
      <c r="R823" s="22"/>
      <c r="S823" s="22"/>
      <c r="T823" s="22"/>
      <c r="U823" s="22"/>
      <c r="X823" s="498"/>
    </row>
    <row r="824" spans="1:24" x14ac:dyDescent="0.2">
      <c r="B824" s="13" t="s">
        <v>2</v>
      </c>
      <c r="C824" s="18"/>
      <c r="D824" s="27"/>
      <c r="E824" s="9"/>
      <c r="H824" s="26" t="s">
        <v>1</v>
      </c>
      <c r="I824" s="26"/>
      <c r="J824" s="25"/>
      <c r="K824" s="15"/>
      <c r="L824" s="15"/>
      <c r="M824" s="24"/>
      <c r="N824" s="24"/>
      <c r="Q824" s="22"/>
      <c r="R824" s="22"/>
      <c r="S824" s="22"/>
      <c r="T824" s="22"/>
      <c r="U824" s="22"/>
      <c r="X824" s="498"/>
    </row>
    <row r="825" spans="1:24" x14ac:dyDescent="0.2">
      <c r="B825" s="13"/>
      <c r="C825" s="18"/>
      <c r="D825" s="23"/>
      <c r="E825" s="18"/>
      <c r="H825" s="17"/>
      <c r="I825" s="17"/>
      <c r="J825" s="16"/>
      <c r="K825" s="15"/>
      <c r="L825" s="15"/>
      <c r="M825" s="15"/>
      <c r="N825" s="15"/>
      <c r="Q825" s="22"/>
      <c r="R825" s="22"/>
      <c r="S825" s="22"/>
      <c r="T825" s="22"/>
      <c r="U825" s="22"/>
      <c r="X825" s="498"/>
    </row>
    <row r="826" spans="1:24" x14ac:dyDescent="0.2">
      <c r="A826" s="12" t="s">
        <v>0</v>
      </c>
      <c r="B826" s="21"/>
      <c r="H826" s="17"/>
      <c r="I826" s="17"/>
      <c r="J826" s="16"/>
      <c r="K826" s="15"/>
      <c r="L826" s="15"/>
      <c r="M826" s="14"/>
      <c r="N826" s="14"/>
      <c r="X826" s="498"/>
    </row>
    <row r="827" spans="1:24" x14ac:dyDescent="0.2">
      <c r="B827" s="13"/>
      <c r="H827" s="17"/>
      <c r="I827" s="17"/>
      <c r="J827" s="16"/>
      <c r="K827" s="15"/>
      <c r="L827" s="15"/>
      <c r="M827" s="14"/>
      <c r="N827" s="14"/>
    </row>
    <row r="828" spans="1:24" x14ac:dyDescent="0.2">
      <c r="B828" s="13"/>
      <c r="H828" s="17"/>
      <c r="I828" s="17"/>
      <c r="J828" s="16"/>
      <c r="K828" s="15"/>
      <c r="L828" s="15"/>
      <c r="M828" s="14"/>
      <c r="N828" s="14"/>
    </row>
    <row r="829" spans="1:24" x14ac:dyDescent="0.2">
      <c r="B829" s="13"/>
      <c r="H829" s="17"/>
      <c r="I829" s="17"/>
      <c r="J829" s="16"/>
      <c r="K829" s="15"/>
      <c r="L829" s="15"/>
      <c r="M829" s="14"/>
      <c r="N829" s="14"/>
    </row>
    <row r="830" spans="1:24" x14ac:dyDescent="0.2">
      <c r="B830" s="13"/>
      <c r="H830" s="17"/>
      <c r="I830" s="17"/>
      <c r="J830" s="16"/>
      <c r="K830" s="15"/>
      <c r="L830" s="15"/>
      <c r="M830" s="14"/>
      <c r="N830" s="14"/>
    </row>
    <row r="831" spans="1:24" x14ac:dyDescent="0.2">
      <c r="B831" s="13"/>
      <c r="H831" s="17"/>
      <c r="I831" s="17"/>
      <c r="J831" s="16"/>
      <c r="K831" s="15"/>
      <c r="L831" s="15"/>
      <c r="M831" s="14"/>
      <c r="N831" s="14"/>
    </row>
    <row r="832" spans="1:24" x14ac:dyDescent="0.2">
      <c r="B832" s="13"/>
      <c r="C832" s="18"/>
      <c r="H832" s="17"/>
      <c r="I832" s="17"/>
      <c r="J832" s="16"/>
      <c r="K832" s="15"/>
      <c r="L832" s="15"/>
      <c r="M832" s="14"/>
      <c r="N832" s="14"/>
    </row>
    <row r="833" spans="2:14" x14ac:dyDescent="0.2">
      <c r="B833" s="13"/>
      <c r="C833" s="18"/>
      <c r="H833" s="17"/>
      <c r="I833" s="17"/>
      <c r="J833" s="16"/>
      <c r="K833" s="15"/>
      <c r="L833" s="15"/>
      <c r="M833" s="14"/>
      <c r="N833" s="14"/>
    </row>
    <row r="834" spans="2:14" x14ac:dyDescent="0.2">
      <c r="B834" s="13"/>
      <c r="C834" s="18"/>
      <c r="H834" s="20"/>
      <c r="I834" s="19"/>
      <c r="J834" s="16"/>
      <c r="K834" s="15"/>
      <c r="L834" s="15"/>
      <c r="M834" s="14"/>
      <c r="N834" s="14"/>
    </row>
    <row r="835" spans="2:14" x14ac:dyDescent="0.2">
      <c r="B835" s="13"/>
      <c r="C835" s="18"/>
      <c r="H835" s="17"/>
      <c r="I835" s="17"/>
      <c r="J835" s="16"/>
      <c r="K835" s="15"/>
      <c r="L835" s="15"/>
      <c r="M835" s="14"/>
      <c r="N835" s="14"/>
    </row>
    <row r="836" spans="2:14" x14ac:dyDescent="0.2">
      <c r="B836" s="13"/>
      <c r="C836" s="18"/>
      <c r="H836" s="17"/>
      <c r="I836" s="17"/>
      <c r="J836" s="16"/>
      <c r="K836" s="15"/>
      <c r="L836" s="15"/>
      <c r="M836" s="14"/>
      <c r="N836" s="14"/>
    </row>
    <row r="837" spans="2:14" x14ac:dyDescent="0.2">
      <c r="B837" s="13"/>
      <c r="C837" s="18"/>
      <c r="H837" s="17"/>
      <c r="I837" s="19"/>
      <c r="J837" s="16"/>
      <c r="K837" s="15"/>
      <c r="L837" s="15"/>
      <c r="M837" s="14"/>
      <c r="N837" s="14"/>
    </row>
    <row r="838" spans="2:14" x14ac:dyDescent="0.2">
      <c r="B838" s="13"/>
      <c r="C838" s="18"/>
      <c r="H838" s="17"/>
      <c r="I838" s="17"/>
      <c r="J838" s="16"/>
      <c r="K838" s="15"/>
      <c r="L838" s="15"/>
      <c r="M838" s="14"/>
      <c r="N838" s="14"/>
    </row>
    <row r="839" spans="2:14" x14ac:dyDescent="0.2">
      <c r="B839" s="13"/>
      <c r="C839" s="18"/>
      <c r="H839" s="17"/>
      <c r="I839" s="17"/>
      <c r="J839" s="16"/>
      <c r="K839" s="15"/>
      <c r="L839" s="15"/>
      <c r="M839" s="14"/>
      <c r="N839" s="14"/>
    </row>
    <row r="840" spans="2:14" x14ac:dyDescent="0.2">
      <c r="B840" s="13"/>
      <c r="C840" s="18"/>
      <c r="H840" s="17"/>
      <c r="I840" s="17"/>
      <c r="J840" s="16"/>
      <c r="K840" s="15"/>
      <c r="L840" s="15"/>
      <c r="M840" s="14"/>
      <c r="N840" s="14"/>
    </row>
    <row r="841" spans="2:14" x14ac:dyDescent="0.2">
      <c r="B841" s="13"/>
      <c r="C841" s="18"/>
      <c r="H841" s="17"/>
      <c r="I841" s="17"/>
      <c r="J841" s="16"/>
      <c r="K841" s="15"/>
      <c r="L841" s="15"/>
      <c r="M841" s="14"/>
      <c r="N841" s="14"/>
    </row>
    <row r="842" spans="2:14" x14ac:dyDescent="0.2">
      <c r="B842" s="13"/>
      <c r="C842" s="18"/>
      <c r="H842" s="17"/>
      <c r="I842" s="17"/>
      <c r="J842" s="16"/>
      <c r="K842" s="15"/>
      <c r="L842" s="15"/>
      <c r="M842" s="14"/>
      <c r="N842" s="14"/>
    </row>
    <row r="843" spans="2:14" x14ac:dyDescent="0.2">
      <c r="B843" s="13"/>
      <c r="C843" s="18"/>
      <c r="I843" s="17"/>
      <c r="J843" s="16"/>
      <c r="K843" s="15"/>
      <c r="L843" s="15"/>
      <c r="M843" s="14"/>
      <c r="N843" s="14"/>
    </row>
    <row r="844" spans="2:14" x14ac:dyDescent="0.2">
      <c r="B844" s="13"/>
      <c r="C844" s="18"/>
      <c r="H844" s="17"/>
      <c r="I844" s="17"/>
      <c r="J844" s="16"/>
      <c r="K844" s="15"/>
      <c r="L844" s="15"/>
      <c r="M844" s="14"/>
      <c r="N844" s="14"/>
    </row>
    <row r="845" spans="2:14" x14ac:dyDescent="0.2">
      <c r="B845" s="13"/>
      <c r="C845" s="18"/>
      <c r="H845" s="17"/>
      <c r="I845" s="17"/>
      <c r="J845" s="16"/>
      <c r="K845" s="15"/>
      <c r="L845" s="15"/>
      <c r="M845" s="14"/>
      <c r="N845" s="14"/>
    </row>
    <row r="846" spans="2:14" x14ac:dyDescent="0.2">
      <c r="B846" s="13"/>
      <c r="C846" s="18"/>
      <c r="H846" s="17"/>
      <c r="I846" s="17"/>
      <c r="J846" s="16"/>
      <c r="K846" s="15"/>
      <c r="L846" s="15"/>
      <c r="M846" s="14"/>
      <c r="N846" s="14"/>
    </row>
    <row r="847" spans="2:14" x14ac:dyDescent="0.2">
      <c r="B847" s="13"/>
      <c r="C847" s="18"/>
      <c r="H847" s="17"/>
      <c r="I847" s="17"/>
      <c r="J847" s="16"/>
      <c r="K847" s="15"/>
      <c r="L847" s="15"/>
      <c r="M847" s="14"/>
      <c r="N847" s="14"/>
    </row>
    <row r="848" spans="2:14" x14ac:dyDescent="0.2">
      <c r="B848" s="13"/>
      <c r="C848" s="18"/>
      <c r="H848" s="17"/>
      <c r="I848" s="17"/>
      <c r="J848" s="16"/>
      <c r="K848" s="15"/>
      <c r="L848" s="15"/>
      <c r="M848" s="14"/>
      <c r="N848" s="14"/>
    </row>
    <row r="849" spans="2:14" x14ac:dyDescent="0.2">
      <c r="B849" s="13"/>
      <c r="C849" s="18"/>
      <c r="H849" s="17"/>
      <c r="I849" s="17"/>
      <c r="J849" s="16"/>
      <c r="K849" s="15"/>
      <c r="L849" s="15"/>
      <c r="M849" s="14"/>
      <c r="N849" s="14"/>
    </row>
    <row r="850" spans="2:14" x14ac:dyDescent="0.2">
      <c r="B850" s="13"/>
      <c r="C850" s="18"/>
      <c r="H850" s="17"/>
      <c r="I850" s="17"/>
      <c r="J850" s="16"/>
      <c r="K850" s="15"/>
      <c r="L850" s="15"/>
      <c r="M850" s="14"/>
      <c r="N850" s="14"/>
    </row>
    <row r="851" spans="2:14" x14ac:dyDescent="0.2">
      <c r="B851" s="13"/>
      <c r="C851" s="18"/>
      <c r="H851" s="17"/>
      <c r="I851" s="17"/>
      <c r="J851" s="16"/>
      <c r="K851" s="15"/>
      <c r="L851" s="15"/>
      <c r="M851" s="14"/>
      <c r="N851" s="14"/>
    </row>
    <row r="852" spans="2:14" x14ac:dyDescent="0.2">
      <c r="B852" s="13"/>
      <c r="H852" s="17"/>
      <c r="I852" s="17"/>
      <c r="J852" s="16"/>
      <c r="K852" s="15"/>
      <c r="L852" s="15"/>
      <c r="M852" s="14"/>
      <c r="N852" s="14"/>
    </row>
    <row r="853" spans="2:14" x14ac:dyDescent="0.2">
      <c r="B853" s="13"/>
      <c r="H853" s="17"/>
      <c r="I853" s="17"/>
      <c r="J853" s="16"/>
      <c r="K853" s="15"/>
      <c r="L853" s="15"/>
      <c r="M853" s="14"/>
      <c r="N853" s="14"/>
    </row>
    <row r="854" spans="2:14" x14ac:dyDescent="0.2">
      <c r="B854" s="13"/>
      <c r="H854" s="17"/>
      <c r="I854" s="17"/>
      <c r="J854" s="16"/>
      <c r="K854" s="15"/>
      <c r="L854" s="15"/>
      <c r="M854" s="14"/>
      <c r="N854" s="14"/>
    </row>
    <row r="855" spans="2:14" x14ac:dyDescent="0.2">
      <c r="B855" s="13"/>
      <c r="H855" s="17"/>
      <c r="I855" s="17"/>
      <c r="J855" s="16"/>
      <c r="K855" s="15"/>
      <c r="L855" s="15"/>
      <c r="M855" s="14"/>
      <c r="N855" s="14"/>
    </row>
    <row r="856" spans="2:14" x14ac:dyDescent="0.2">
      <c r="B856" s="13"/>
      <c r="H856" s="17"/>
      <c r="I856" s="17"/>
      <c r="J856" s="16"/>
      <c r="K856" s="15"/>
      <c r="L856" s="15"/>
      <c r="M856" s="14"/>
      <c r="N856" s="14"/>
    </row>
    <row r="857" spans="2:14" x14ac:dyDescent="0.2">
      <c r="B857" s="13"/>
      <c r="H857" s="17"/>
      <c r="I857" s="17"/>
      <c r="J857" s="16"/>
      <c r="K857" s="15"/>
      <c r="L857" s="15"/>
      <c r="M857" s="14"/>
      <c r="N857" s="14"/>
    </row>
    <row r="858" spans="2:14" x14ac:dyDescent="0.2">
      <c r="B858" s="13"/>
      <c r="H858" s="17"/>
      <c r="I858" s="17"/>
      <c r="J858" s="16"/>
      <c r="K858" s="15"/>
      <c r="L858" s="15"/>
      <c r="M858" s="14"/>
      <c r="N858" s="14"/>
    </row>
    <row r="859" spans="2:14" x14ac:dyDescent="0.2">
      <c r="B859" s="13"/>
      <c r="H859" s="17"/>
      <c r="I859" s="17"/>
      <c r="J859" s="16"/>
      <c r="K859" s="15"/>
      <c r="L859" s="15"/>
      <c r="M859" s="14"/>
      <c r="N859" s="14"/>
    </row>
    <row r="860" spans="2:14" x14ac:dyDescent="0.2">
      <c r="B860" s="13"/>
      <c r="H860" s="17"/>
      <c r="I860" s="17"/>
      <c r="J860" s="16"/>
      <c r="K860" s="15"/>
      <c r="L860" s="15"/>
      <c r="M860" s="14"/>
      <c r="N860" s="14"/>
    </row>
    <row r="861" spans="2:14" x14ac:dyDescent="0.2">
      <c r="B861" s="13"/>
      <c r="H861" s="17"/>
      <c r="I861" s="17"/>
      <c r="J861" s="16"/>
      <c r="K861" s="15"/>
      <c r="L861" s="15"/>
      <c r="M861" s="14"/>
      <c r="N861" s="14"/>
    </row>
    <row r="862" spans="2:14" x14ac:dyDescent="0.2">
      <c r="B862" s="13"/>
      <c r="H862" s="17"/>
      <c r="I862" s="17"/>
      <c r="J862" s="16"/>
      <c r="K862" s="15"/>
      <c r="L862" s="15"/>
      <c r="M862" s="14"/>
      <c r="N862" s="14"/>
    </row>
    <row r="863" spans="2:14" x14ac:dyDescent="0.2">
      <c r="B863" s="13"/>
      <c r="H863" s="17"/>
      <c r="I863" s="17"/>
      <c r="J863" s="16"/>
      <c r="K863" s="15"/>
      <c r="L863" s="15"/>
      <c r="M863" s="14"/>
      <c r="N863" s="14"/>
    </row>
    <row r="864" spans="2:14" x14ac:dyDescent="0.2">
      <c r="B864" s="13"/>
      <c r="H864" s="17"/>
      <c r="I864" s="17"/>
      <c r="J864" s="16"/>
      <c r="K864" s="15"/>
      <c r="L864" s="15"/>
      <c r="M864" s="14"/>
      <c r="N864" s="14"/>
    </row>
    <row r="865" spans="2:14" x14ac:dyDescent="0.2">
      <c r="B865" s="13"/>
      <c r="H865" s="17"/>
      <c r="I865" s="17"/>
      <c r="J865" s="16"/>
      <c r="K865" s="15"/>
      <c r="L865" s="15"/>
      <c r="M865" s="14"/>
      <c r="N865" s="14"/>
    </row>
    <row r="866" spans="2:14" x14ac:dyDescent="0.2">
      <c r="B866" s="13"/>
      <c r="H866" s="17"/>
      <c r="I866" s="17"/>
      <c r="J866" s="16"/>
      <c r="K866" s="15"/>
      <c r="L866" s="15"/>
      <c r="M866" s="14"/>
      <c r="N866" s="14"/>
    </row>
    <row r="867" spans="2:14" x14ac:dyDescent="0.2">
      <c r="B867" s="13"/>
      <c r="H867" s="17"/>
      <c r="I867" s="17"/>
      <c r="J867" s="16"/>
      <c r="K867" s="15"/>
      <c r="L867" s="15"/>
      <c r="M867" s="14"/>
      <c r="N867" s="14"/>
    </row>
    <row r="868" spans="2:14" x14ac:dyDescent="0.2">
      <c r="B868" s="13"/>
      <c r="H868" s="17"/>
      <c r="I868" s="17"/>
      <c r="J868" s="16"/>
      <c r="K868" s="15"/>
      <c r="L868" s="15"/>
      <c r="M868" s="14"/>
      <c r="N868" s="14"/>
    </row>
    <row r="869" spans="2:14" x14ac:dyDescent="0.2">
      <c r="B869" s="13"/>
      <c r="H869" s="17"/>
      <c r="I869" s="17"/>
      <c r="J869" s="16"/>
      <c r="K869" s="15"/>
      <c r="L869" s="15"/>
      <c r="M869" s="14"/>
      <c r="N869" s="14"/>
    </row>
    <row r="870" spans="2:14" x14ac:dyDescent="0.2">
      <c r="B870" s="13"/>
      <c r="H870" s="17"/>
      <c r="I870" s="17"/>
      <c r="J870" s="16"/>
      <c r="K870" s="15"/>
      <c r="L870" s="15"/>
      <c r="M870" s="14"/>
      <c r="N870" s="14"/>
    </row>
    <row r="871" spans="2:14" x14ac:dyDescent="0.2">
      <c r="B871" s="13"/>
      <c r="H871" s="17"/>
      <c r="I871" s="17"/>
      <c r="J871" s="16"/>
      <c r="K871" s="15"/>
      <c r="L871" s="15"/>
      <c r="M871" s="14"/>
      <c r="N871" s="14"/>
    </row>
    <row r="872" spans="2:14" x14ac:dyDescent="0.2">
      <c r="B872" s="13"/>
      <c r="H872" s="17"/>
      <c r="I872" s="17"/>
      <c r="J872" s="16"/>
      <c r="K872" s="15"/>
      <c r="L872" s="15"/>
      <c r="M872" s="14"/>
      <c r="N872" s="14"/>
    </row>
    <row r="873" spans="2:14" x14ac:dyDescent="0.2">
      <c r="B873" s="13"/>
      <c r="H873" s="17"/>
      <c r="I873" s="17"/>
      <c r="J873" s="16"/>
      <c r="K873" s="15"/>
      <c r="L873" s="15"/>
      <c r="M873" s="14"/>
      <c r="N873" s="14"/>
    </row>
    <row r="874" spans="2:14" x14ac:dyDescent="0.2">
      <c r="B874" s="13"/>
      <c r="H874" s="17"/>
      <c r="I874" s="17"/>
      <c r="J874" s="16"/>
      <c r="K874" s="15"/>
      <c r="L874" s="15"/>
      <c r="M874" s="14"/>
      <c r="N874" s="14"/>
    </row>
    <row r="875" spans="2:14" x14ac:dyDescent="0.2">
      <c r="B875" s="13"/>
      <c r="H875" s="17"/>
      <c r="I875" s="17"/>
      <c r="J875" s="16"/>
      <c r="K875" s="15"/>
      <c r="L875" s="15"/>
      <c r="M875" s="14"/>
      <c r="N875" s="14"/>
    </row>
    <row r="876" spans="2:14" x14ac:dyDescent="0.2">
      <c r="B876" s="13"/>
      <c r="H876" s="17"/>
      <c r="I876" s="17"/>
      <c r="J876" s="16"/>
      <c r="K876" s="15"/>
      <c r="L876" s="15"/>
      <c r="M876" s="14"/>
      <c r="N876" s="14"/>
    </row>
    <row r="877" spans="2:14" x14ac:dyDescent="0.2">
      <c r="B877" s="13"/>
      <c r="H877" s="17"/>
      <c r="I877" s="17"/>
      <c r="J877" s="16"/>
      <c r="K877" s="15"/>
      <c r="L877" s="15"/>
      <c r="M877" s="14"/>
      <c r="N877" s="14"/>
    </row>
    <row r="878" spans="2:14" x14ac:dyDescent="0.2">
      <c r="B878" s="13"/>
      <c r="H878" s="17"/>
      <c r="I878" s="17"/>
      <c r="J878" s="16"/>
      <c r="K878" s="15"/>
      <c r="L878" s="15"/>
      <c r="M878" s="14"/>
      <c r="N878" s="14"/>
    </row>
    <row r="879" spans="2:14" x14ac:dyDescent="0.2">
      <c r="B879" s="13"/>
      <c r="H879" s="17"/>
      <c r="I879" s="17"/>
      <c r="J879" s="16"/>
      <c r="K879" s="15"/>
      <c r="L879" s="15"/>
      <c r="M879" s="14"/>
      <c r="N879" s="14"/>
    </row>
    <row r="880" spans="2:14" x14ac:dyDescent="0.2">
      <c r="B880" s="13"/>
      <c r="H880" s="17"/>
      <c r="I880" s="17"/>
      <c r="J880" s="16"/>
      <c r="K880" s="15"/>
      <c r="L880" s="15"/>
      <c r="M880" s="14"/>
      <c r="N880" s="14"/>
    </row>
    <row r="881" spans="2:14" x14ac:dyDescent="0.2">
      <c r="B881" s="13"/>
      <c r="H881" s="17"/>
      <c r="I881" s="17"/>
      <c r="J881" s="16"/>
      <c r="K881" s="15"/>
      <c r="L881" s="15"/>
      <c r="M881" s="14"/>
      <c r="N881" s="14"/>
    </row>
    <row r="882" spans="2:14" x14ac:dyDescent="0.2">
      <c r="B882" s="13"/>
      <c r="H882" s="17"/>
      <c r="I882" s="17"/>
      <c r="J882" s="16"/>
      <c r="K882" s="15"/>
      <c r="L882" s="15"/>
      <c r="M882" s="14"/>
      <c r="N882" s="14"/>
    </row>
    <row r="883" spans="2:14" x14ac:dyDescent="0.2">
      <c r="B883" s="13"/>
      <c r="H883" s="17"/>
      <c r="I883" s="17"/>
      <c r="J883" s="16"/>
      <c r="K883" s="15"/>
      <c r="L883" s="15"/>
      <c r="M883" s="14"/>
      <c r="N883" s="14"/>
    </row>
    <row r="884" spans="2:14" x14ac:dyDescent="0.2">
      <c r="B884" s="13"/>
      <c r="H884" s="17"/>
      <c r="I884" s="17"/>
      <c r="J884" s="16"/>
      <c r="K884" s="15"/>
      <c r="L884" s="15"/>
      <c r="M884" s="14"/>
      <c r="N884" s="14"/>
    </row>
    <row r="885" spans="2:14" x14ac:dyDescent="0.2">
      <c r="B885" s="13"/>
      <c r="H885" s="17"/>
      <c r="I885" s="17"/>
      <c r="J885" s="16"/>
      <c r="K885" s="15"/>
      <c r="L885" s="15"/>
      <c r="M885" s="14"/>
      <c r="N885" s="14"/>
    </row>
    <row r="886" spans="2:14" x14ac:dyDescent="0.2">
      <c r="B886" s="13"/>
      <c r="H886" s="17"/>
      <c r="I886" s="17"/>
      <c r="J886" s="16"/>
      <c r="K886" s="15"/>
      <c r="L886" s="15"/>
      <c r="M886" s="14"/>
      <c r="N886" s="14"/>
    </row>
    <row r="887" spans="2:14" x14ac:dyDescent="0.2">
      <c r="B887" s="13"/>
      <c r="H887" s="17"/>
      <c r="I887" s="17"/>
      <c r="J887" s="16"/>
      <c r="K887" s="15"/>
      <c r="L887" s="15"/>
      <c r="M887" s="14"/>
      <c r="N887" s="14"/>
    </row>
    <row r="888" spans="2:14" x14ac:dyDescent="0.2">
      <c r="B888" s="13"/>
      <c r="H888" s="17"/>
      <c r="I888" s="17"/>
      <c r="J888" s="16"/>
      <c r="K888" s="15"/>
      <c r="L888" s="15"/>
      <c r="M888" s="14"/>
      <c r="N888" s="14"/>
    </row>
    <row r="889" spans="2:14" x14ac:dyDescent="0.2">
      <c r="B889" s="13"/>
      <c r="H889" s="17"/>
      <c r="I889" s="17"/>
      <c r="J889" s="16"/>
      <c r="K889" s="15"/>
      <c r="L889" s="15"/>
      <c r="M889" s="14"/>
      <c r="N889" s="14"/>
    </row>
    <row r="890" spans="2:14" x14ac:dyDescent="0.2">
      <c r="B890" s="13"/>
      <c r="H890" s="17"/>
      <c r="I890" s="17"/>
      <c r="J890" s="16"/>
      <c r="K890" s="15"/>
      <c r="L890" s="15"/>
      <c r="M890" s="14"/>
      <c r="N890" s="14"/>
    </row>
    <row r="891" spans="2:14" x14ac:dyDescent="0.2">
      <c r="B891" s="13"/>
      <c r="H891" s="17"/>
      <c r="I891" s="17"/>
      <c r="J891" s="16"/>
      <c r="K891" s="15"/>
      <c r="L891" s="15"/>
      <c r="M891" s="14"/>
      <c r="N891" s="14"/>
    </row>
    <row r="892" spans="2:14" x14ac:dyDescent="0.2">
      <c r="B892" s="13"/>
      <c r="H892" s="17"/>
      <c r="I892" s="17"/>
      <c r="J892" s="16"/>
      <c r="K892" s="15"/>
      <c r="L892" s="15"/>
      <c r="M892" s="14"/>
      <c r="N892" s="14"/>
    </row>
    <row r="893" spans="2:14" x14ac:dyDescent="0.2">
      <c r="B893" s="13"/>
      <c r="H893" s="17"/>
      <c r="I893" s="17"/>
      <c r="J893" s="16"/>
      <c r="K893" s="15"/>
      <c r="L893" s="15"/>
      <c r="M893" s="14"/>
      <c r="N893" s="14"/>
    </row>
    <row r="894" spans="2:14" x14ac:dyDescent="0.2">
      <c r="B894" s="13"/>
      <c r="H894" s="17"/>
      <c r="I894" s="17"/>
      <c r="J894" s="16"/>
      <c r="K894" s="15"/>
      <c r="L894" s="15"/>
      <c r="M894" s="14"/>
      <c r="N894" s="14"/>
    </row>
    <row r="895" spans="2:14" x14ac:dyDescent="0.2">
      <c r="B895" s="13"/>
      <c r="H895" s="17"/>
      <c r="I895" s="17"/>
      <c r="J895" s="16"/>
      <c r="K895" s="15"/>
      <c r="L895" s="15"/>
      <c r="M895" s="14"/>
      <c r="N895" s="14"/>
    </row>
    <row r="896" spans="2:14" x14ac:dyDescent="0.2">
      <c r="B896" s="13"/>
      <c r="H896" s="17"/>
      <c r="I896" s="17"/>
      <c r="J896" s="16"/>
      <c r="K896" s="15"/>
      <c r="L896" s="15"/>
      <c r="M896" s="14"/>
      <c r="N896" s="14"/>
    </row>
    <row r="897" spans="2:14" x14ac:dyDescent="0.2">
      <c r="B897" s="13"/>
      <c r="H897" s="17"/>
      <c r="I897" s="17"/>
      <c r="J897" s="16"/>
      <c r="K897" s="15"/>
      <c r="L897" s="15"/>
      <c r="M897" s="14"/>
      <c r="N897" s="14"/>
    </row>
    <row r="898" spans="2:14" x14ac:dyDescent="0.2">
      <c r="B898" s="13"/>
      <c r="H898" s="17"/>
      <c r="I898" s="17"/>
      <c r="J898" s="16"/>
      <c r="K898" s="15"/>
      <c r="L898" s="15"/>
      <c r="M898" s="14"/>
      <c r="N898" s="14"/>
    </row>
    <row r="899" spans="2:14" x14ac:dyDescent="0.2">
      <c r="B899" s="13"/>
      <c r="H899" s="17"/>
      <c r="I899" s="17"/>
      <c r="J899" s="16"/>
      <c r="K899" s="15"/>
      <c r="L899" s="15"/>
      <c r="M899" s="14"/>
      <c r="N899" s="14"/>
    </row>
    <row r="900" spans="2:14" x14ac:dyDescent="0.2">
      <c r="B900" s="13"/>
      <c r="H900" s="17"/>
      <c r="I900" s="17"/>
      <c r="J900" s="16"/>
      <c r="K900" s="15"/>
      <c r="L900" s="15"/>
      <c r="M900" s="14"/>
      <c r="N900" s="14"/>
    </row>
    <row r="901" spans="2:14" x14ac:dyDescent="0.2">
      <c r="B901" s="13"/>
      <c r="H901" s="17"/>
      <c r="I901" s="17"/>
      <c r="J901" s="16"/>
      <c r="K901" s="15"/>
      <c r="L901" s="15"/>
      <c r="M901" s="14"/>
      <c r="N901" s="14"/>
    </row>
    <row r="902" spans="2:14" x14ac:dyDescent="0.2">
      <c r="B902" s="13"/>
      <c r="H902" s="17"/>
      <c r="I902" s="17"/>
      <c r="J902" s="16"/>
      <c r="K902" s="15"/>
      <c r="L902" s="15"/>
      <c r="M902" s="14"/>
      <c r="N902" s="14"/>
    </row>
    <row r="903" spans="2:14" x14ac:dyDescent="0.2">
      <c r="B903" s="13"/>
      <c r="H903" s="17"/>
      <c r="I903" s="17"/>
      <c r="J903" s="16"/>
      <c r="K903" s="15"/>
      <c r="L903" s="15"/>
      <c r="M903" s="14"/>
      <c r="N903" s="14"/>
    </row>
    <row r="904" spans="2:14" x14ac:dyDescent="0.2">
      <c r="B904" s="13"/>
      <c r="H904" s="17"/>
      <c r="I904" s="17"/>
      <c r="J904" s="16"/>
      <c r="K904" s="15"/>
      <c r="L904" s="15"/>
      <c r="M904" s="14"/>
      <c r="N904" s="14"/>
    </row>
    <row r="905" spans="2:14" x14ac:dyDescent="0.2">
      <c r="B905" s="13"/>
      <c r="H905" s="17"/>
      <c r="I905" s="17"/>
      <c r="J905" s="16"/>
      <c r="K905" s="15"/>
      <c r="L905" s="15"/>
      <c r="M905" s="14"/>
      <c r="N905" s="14"/>
    </row>
    <row r="906" spans="2:14" x14ac:dyDescent="0.2">
      <c r="B906" s="13"/>
      <c r="H906" s="17"/>
      <c r="I906" s="17"/>
      <c r="J906" s="16"/>
      <c r="K906" s="15"/>
      <c r="L906" s="15"/>
      <c r="M906" s="14"/>
      <c r="N906" s="14"/>
    </row>
    <row r="907" spans="2:14" x14ac:dyDescent="0.2">
      <c r="B907" s="13"/>
      <c r="H907" s="17"/>
      <c r="I907" s="17"/>
      <c r="J907" s="16"/>
      <c r="K907" s="15"/>
      <c r="L907" s="15"/>
      <c r="M907" s="14"/>
      <c r="N907" s="14"/>
    </row>
    <row r="908" spans="2:14" x14ac:dyDescent="0.2">
      <c r="B908" s="13"/>
      <c r="H908" s="17"/>
      <c r="I908" s="17"/>
      <c r="J908" s="16"/>
      <c r="K908" s="15"/>
      <c r="L908" s="15"/>
      <c r="M908" s="14"/>
      <c r="N908" s="14"/>
    </row>
    <row r="909" spans="2:14" x14ac:dyDescent="0.2">
      <c r="B909" s="13"/>
      <c r="H909" s="17"/>
      <c r="I909" s="17"/>
      <c r="J909" s="16"/>
      <c r="K909" s="15"/>
      <c r="L909" s="15"/>
      <c r="M909" s="14"/>
      <c r="N909" s="14"/>
    </row>
    <row r="910" spans="2:14" x14ac:dyDescent="0.2">
      <c r="B910" s="13"/>
      <c r="H910" s="17"/>
      <c r="I910" s="17"/>
      <c r="J910" s="16"/>
      <c r="K910" s="15"/>
      <c r="L910" s="15"/>
      <c r="M910" s="14"/>
      <c r="N910" s="14"/>
    </row>
    <row r="911" spans="2:14" x14ac:dyDescent="0.2">
      <c r="B911" s="13"/>
      <c r="H911" s="17"/>
      <c r="I911" s="17"/>
      <c r="J911" s="16"/>
      <c r="K911" s="15"/>
      <c r="L911" s="15"/>
      <c r="M911" s="14"/>
      <c r="N911" s="14"/>
    </row>
    <row r="912" spans="2:14" x14ac:dyDescent="0.2">
      <c r="B912" s="13"/>
      <c r="H912" s="17"/>
      <c r="I912" s="17"/>
      <c r="J912" s="16"/>
      <c r="K912" s="15"/>
      <c r="L912" s="15"/>
      <c r="M912" s="14"/>
      <c r="N912" s="14"/>
    </row>
    <row r="913" spans="2:14" x14ac:dyDescent="0.2">
      <c r="B913" s="13"/>
      <c r="H913" s="17"/>
      <c r="I913" s="17"/>
      <c r="J913" s="16"/>
      <c r="K913" s="15"/>
      <c r="L913" s="15"/>
      <c r="M913" s="14"/>
      <c r="N913" s="14"/>
    </row>
    <row r="914" spans="2:14" x14ac:dyDescent="0.2">
      <c r="B914" s="13"/>
      <c r="H914" s="17"/>
      <c r="I914" s="17"/>
      <c r="J914" s="16"/>
      <c r="K914" s="15"/>
      <c r="L914" s="15"/>
      <c r="M914" s="14"/>
      <c r="N914" s="14"/>
    </row>
    <row r="915" spans="2:14" x14ac:dyDescent="0.2">
      <c r="B915" s="13"/>
      <c r="H915" s="17"/>
      <c r="I915" s="17"/>
      <c r="J915" s="16"/>
      <c r="K915" s="15"/>
      <c r="L915" s="15"/>
      <c r="M915" s="14"/>
      <c r="N915" s="14"/>
    </row>
    <row r="916" spans="2:14" x14ac:dyDescent="0.2">
      <c r="B916" s="13"/>
      <c r="H916" s="17"/>
      <c r="I916" s="17"/>
      <c r="J916" s="16"/>
      <c r="K916" s="15"/>
      <c r="L916" s="15"/>
      <c r="M916" s="14"/>
      <c r="N916" s="14"/>
    </row>
    <row r="917" spans="2:14" x14ac:dyDescent="0.2">
      <c r="B917" s="13"/>
      <c r="H917" s="17"/>
      <c r="I917" s="17"/>
      <c r="J917" s="16"/>
      <c r="K917" s="15"/>
      <c r="L917" s="15"/>
      <c r="M917" s="14"/>
      <c r="N917" s="14"/>
    </row>
    <row r="918" spans="2:14" x14ac:dyDescent="0.2">
      <c r="B918" s="13"/>
      <c r="H918" s="17"/>
      <c r="I918" s="17"/>
      <c r="J918" s="16"/>
      <c r="K918" s="15"/>
      <c r="L918" s="15"/>
      <c r="M918" s="14"/>
      <c r="N918" s="14"/>
    </row>
    <row r="919" spans="2:14" x14ac:dyDescent="0.2">
      <c r="B919" s="13"/>
      <c r="H919" s="17"/>
      <c r="I919" s="17"/>
      <c r="J919" s="16"/>
      <c r="K919" s="15"/>
      <c r="L919" s="15"/>
      <c r="M919" s="14"/>
      <c r="N919" s="14"/>
    </row>
    <row r="920" spans="2:14" x14ac:dyDescent="0.2">
      <c r="B920" s="13"/>
      <c r="H920" s="17"/>
      <c r="I920" s="17"/>
      <c r="J920" s="16"/>
      <c r="K920" s="15"/>
      <c r="L920" s="15"/>
      <c r="M920" s="14"/>
      <c r="N920" s="14"/>
    </row>
    <row r="921" spans="2:14" x14ac:dyDescent="0.2">
      <c r="B921" s="13"/>
      <c r="H921" s="17"/>
      <c r="I921" s="17"/>
      <c r="J921" s="16"/>
      <c r="K921" s="15"/>
      <c r="L921" s="15"/>
      <c r="M921" s="14"/>
      <c r="N921" s="14"/>
    </row>
    <row r="922" spans="2:14" x14ac:dyDescent="0.2">
      <c r="B922" s="13"/>
      <c r="H922" s="17"/>
      <c r="I922" s="17"/>
      <c r="J922" s="16"/>
      <c r="K922" s="15"/>
      <c r="L922" s="15"/>
      <c r="M922" s="14"/>
      <c r="N922" s="14"/>
    </row>
    <row r="923" spans="2:14" x14ac:dyDescent="0.2">
      <c r="B923" s="13"/>
      <c r="H923" s="17"/>
      <c r="I923" s="17"/>
      <c r="J923" s="16"/>
      <c r="K923" s="15"/>
      <c r="L923" s="15"/>
      <c r="M923" s="14"/>
      <c r="N923" s="14"/>
    </row>
    <row r="924" spans="2:14" x14ac:dyDescent="0.2">
      <c r="B924" s="13"/>
      <c r="H924" s="17"/>
      <c r="I924" s="17"/>
      <c r="J924" s="16"/>
      <c r="K924" s="15"/>
      <c r="L924" s="15"/>
      <c r="M924" s="14"/>
      <c r="N924" s="14"/>
    </row>
    <row r="925" spans="2:14" x14ac:dyDescent="0.2">
      <c r="B925" s="13"/>
      <c r="H925" s="17"/>
      <c r="I925" s="17"/>
      <c r="J925" s="16"/>
      <c r="K925" s="15"/>
      <c r="L925" s="15"/>
      <c r="M925" s="14"/>
      <c r="N925" s="14"/>
    </row>
    <row r="926" spans="2:14" x14ac:dyDescent="0.2">
      <c r="B926" s="13"/>
      <c r="H926" s="17"/>
      <c r="I926" s="17"/>
      <c r="J926" s="16"/>
      <c r="K926" s="15"/>
      <c r="L926" s="15"/>
      <c r="M926" s="14"/>
      <c r="N926" s="14"/>
    </row>
    <row r="927" spans="2:14" x14ac:dyDescent="0.2">
      <c r="B927" s="13"/>
      <c r="H927" s="17"/>
      <c r="I927" s="17"/>
      <c r="J927" s="16"/>
      <c r="K927" s="15"/>
      <c r="L927" s="15"/>
      <c r="M927" s="14"/>
      <c r="N927" s="14"/>
    </row>
    <row r="928" spans="2:14" x14ac:dyDescent="0.2">
      <c r="B928" s="13"/>
      <c r="H928" s="17"/>
      <c r="I928" s="17"/>
      <c r="J928" s="16"/>
      <c r="K928" s="15"/>
      <c r="L928" s="15"/>
      <c r="M928" s="14"/>
      <c r="N928" s="14"/>
    </row>
    <row r="929" spans="2:14" x14ac:dyDescent="0.2">
      <c r="B929" s="13"/>
      <c r="H929" s="17"/>
      <c r="I929" s="17"/>
      <c r="J929" s="16"/>
      <c r="K929" s="15"/>
      <c r="L929" s="15"/>
      <c r="M929" s="14"/>
      <c r="N929" s="14"/>
    </row>
    <row r="930" spans="2:14" x14ac:dyDescent="0.2">
      <c r="B930" s="13"/>
      <c r="H930" s="17"/>
      <c r="I930" s="17"/>
      <c r="J930" s="16"/>
      <c r="K930" s="15"/>
      <c r="L930" s="15"/>
      <c r="M930" s="14"/>
      <c r="N930" s="14"/>
    </row>
    <row r="931" spans="2:14" x14ac:dyDescent="0.2">
      <c r="B931" s="13"/>
      <c r="H931" s="17"/>
      <c r="I931" s="17"/>
      <c r="J931" s="16"/>
      <c r="K931" s="15"/>
      <c r="L931" s="15"/>
      <c r="M931" s="14"/>
      <c r="N931" s="14"/>
    </row>
    <row r="932" spans="2:14" x14ac:dyDescent="0.2">
      <c r="B932" s="13"/>
      <c r="H932" s="17"/>
      <c r="I932" s="17"/>
      <c r="J932" s="16"/>
      <c r="K932" s="15"/>
      <c r="L932" s="15"/>
      <c r="M932" s="14"/>
      <c r="N932" s="14"/>
    </row>
    <row r="933" spans="2:14" x14ac:dyDescent="0.2">
      <c r="B933" s="13"/>
      <c r="H933" s="17"/>
      <c r="I933" s="17"/>
      <c r="J933" s="16"/>
      <c r="K933" s="15"/>
      <c r="L933" s="15"/>
      <c r="M933" s="14"/>
      <c r="N933" s="14"/>
    </row>
    <row r="934" spans="2:14" x14ac:dyDescent="0.2">
      <c r="B934" s="13"/>
      <c r="H934" s="17"/>
      <c r="I934" s="17"/>
      <c r="J934" s="16"/>
      <c r="K934" s="15"/>
      <c r="L934" s="15"/>
      <c r="M934" s="14"/>
      <c r="N934" s="14"/>
    </row>
    <row r="935" spans="2:14" x14ac:dyDescent="0.2">
      <c r="B935" s="13"/>
      <c r="H935" s="17"/>
      <c r="I935" s="17"/>
      <c r="J935" s="16"/>
      <c r="K935" s="15"/>
      <c r="L935" s="15"/>
      <c r="M935" s="14"/>
      <c r="N935" s="14"/>
    </row>
    <row r="936" spans="2:14" x14ac:dyDescent="0.2">
      <c r="B936" s="13"/>
      <c r="H936" s="17"/>
      <c r="I936" s="17"/>
      <c r="J936" s="16"/>
      <c r="K936" s="15"/>
      <c r="L936" s="15"/>
      <c r="M936" s="14"/>
      <c r="N936" s="14"/>
    </row>
    <row r="937" spans="2:14" x14ac:dyDescent="0.2">
      <c r="B937" s="13"/>
      <c r="H937" s="17"/>
      <c r="I937" s="17"/>
      <c r="J937" s="16"/>
      <c r="K937" s="15"/>
      <c r="L937" s="15"/>
      <c r="M937" s="14"/>
      <c r="N937" s="14"/>
    </row>
    <row r="938" spans="2:14" x14ac:dyDescent="0.2">
      <c r="B938" s="13"/>
      <c r="H938" s="17"/>
      <c r="I938" s="17"/>
      <c r="J938" s="16"/>
      <c r="K938" s="15"/>
      <c r="L938" s="15"/>
      <c r="M938" s="14"/>
      <c r="N938" s="14"/>
    </row>
    <row r="939" spans="2:14" x14ac:dyDescent="0.2">
      <c r="B939" s="13"/>
      <c r="H939" s="17"/>
      <c r="I939" s="17"/>
      <c r="J939" s="16"/>
      <c r="K939" s="15"/>
      <c r="L939" s="15"/>
      <c r="M939" s="14"/>
      <c r="N939" s="14"/>
    </row>
    <row r="940" spans="2:14" x14ac:dyDescent="0.2">
      <c r="B940" s="13"/>
      <c r="H940" s="17"/>
      <c r="I940" s="17"/>
      <c r="J940" s="16"/>
      <c r="K940" s="15"/>
      <c r="L940" s="15"/>
      <c r="M940" s="14"/>
      <c r="N940" s="14"/>
    </row>
    <row r="941" spans="2:14" x14ac:dyDescent="0.2">
      <c r="B941" s="13"/>
      <c r="H941" s="17"/>
      <c r="I941" s="17"/>
      <c r="J941" s="16"/>
      <c r="K941" s="15"/>
      <c r="L941" s="15"/>
      <c r="M941" s="14"/>
      <c r="N941" s="14"/>
    </row>
    <row r="942" spans="2:14" x14ac:dyDescent="0.2">
      <c r="B942" s="13"/>
      <c r="H942" s="17"/>
      <c r="I942" s="17"/>
      <c r="J942" s="16"/>
      <c r="K942" s="15"/>
      <c r="L942" s="15"/>
      <c r="M942" s="14"/>
      <c r="N942" s="14"/>
    </row>
    <row r="943" spans="2:14" x14ac:dyDescent="0.2">
      <c r="B943" s="13"/>
      <c r="H943" s="17"/>
      <c r="I943" s="17"/>
      <c r="J943" s="16"/>
      <c r="K943" s="15"/>
      <c r="L943" s="15"/>
      <c r="M943" s="14"/>
      <c r="N943" s="14"/>
    </row>
    <row r="944" spans="2:14" x14ac:dyDescent="0.2">
      <c r="B944" s="13"/>
      <c r="H944" s="17"/>
      <c r="I944" s="17"/>
      <c r="J944" s="16"/>
      <c r="K944" s="15"/>
      <c r="L944" s="15"/>
      <c r="M944" s="14"/>
      <c r="N944" s="14"/>
    </row>
    <row r="945" spans="2:14" x14ac:dyDescent="0.2">
      <c r="B945" s="13"/>
      <c r="H945" s="17"/>
      <c r="I945" s="17"/>
      <c r="J945" s="16"/>
      <c r="K945" s="15"/>
      <c r="L945" s="15"/>
      <c r="M945" s="14"/>
      <c r="N945" s="14"/>
    </row>
    <row r="946" spans="2:14" x14ac:dyDescent="0.2">
      <c r="B946" s="13"/>
      <c r="H946" s="17"/>
      <c r="I946" s="17"/>
      <c r="J946" s="16"/>
      <c r="K946" s="15"/>
      <c r="L946" s="15"/>
      <c r="M946" s="14"/>
      <c r="N946" s="14"/>
    </row>
    <row r="947" spans="2:14" x14ac:dyDescent="0.2">
      <c r="B947" s="13"/>
      <c r="H947" s="17"/>
      <c r="I947" s="17"/>
      <c r="J947" s="16"/>
      <c r="K947" s="15"/>
      <c r="L947" s="15"/>
      <c r="M947" s="14"/>
      <c r="N947" s="14"/>
    </row>
    <row r="948" spans="2:14" x14ac:dyDescent="0.2">
      <c r="B948" s="13"/>
      <c r="H948" s="17"/>
      <c r="I948" s="17"/>
      <c r="J948" s="16"/>
      <c r="K948" s="15"/>
      <c r="L948" s="15"/>
      <c r="M948" s="14"/>
      <c r="N948" s="14"/>
    </row>
    <row r="949" spans="2:14" x14ac:dyDescent="0.2">
      <c r="B949" s="13"/>
      <c r="H949" s="17"/>
      <c r="I949" s="17"/>
      <c r="J949" s="16"/>
      <c r="K949" s="15"/>
      <c r="L949" s="15"/>
      <c r="M949" s="14"/>
      <c r="N949" s="14"/>
    </row>
    <row r="950" spans="2:14" x14ac:dyDescent="0.2">
      <c r="B950" s="13"/>
      <c r="H950" s="17"/>
      <c r="I950" s="17"/>
      <c r="J950" s="16"/>
      <c r="K950" s="15"/>
      <c r="L950" s="15"/>
      <c r="M950" s="14"/>
      <c r="N950" s="14"/>
    </row>
    <row r="951" spans="2:14" x14ac:dyDescent="0.2">
      <c r="B951" s="13"/>
      <c r="H951" s="17"/>
      <c r="I951" s="17"/>
      <c r="J951" s="16"/>
      <c r="K951" s="15"/>
      <c r="L951" s="15"/>
      <c r="M951" s="14"/>
      <c r="N951" s="14"/>
    </row>
    <row r="952" spans="2:14" x14ac:dyDescent="0.2">
      <c r="B952" s="13"/>
      <c r="H952" s="17"/>
      <c r="I952" s="17"/>
      <c r="J952" s="16"/>
      <c r="K952" s="15"/>
      <c r="L952" s="15"/>
      <c r="M952" s="14"/>
      <c r="N952" s="14"/>
    </row>
    <row r="953" spans="2:14" x14ac:dyDescent="0.2">
      <c r="B953" s="13"/>
    </row>
    <row r="954" spans="2:14" x14ac:dyDescent="0.2">
      <c r="B954" s="13"/>
    </row>
    <row r="955" spans="2:14" x14ac:dyDescent="0.2">
      <c r="B955" s="13"/>
    </row>
    <row r="956" spans="2:14" x14ac:dyDescent="0.2">
      <c r="B956" s="13"/>
    </row>
    <row r="957" spans="2:14" x14ac:dyDescent="0.2">
      <c r="B957" s="13"/>
    </row>
    <row r="958" spans="2:14" x14ac:dyDescent="0.2">
      <c r="B958" s="13"/>
    </row>
    <row r="959" spans="2:14" x14ac:dyDescent="0.2">
      <c r="B959" s="13"/>
    </row>
    <row r="960" spans="2:14" x14ac:dyDescent="0.2">
      <c r="B960" s="13"/>
    </row>
    <row r="961" spans="2:2" x14ac:dyDescent="0.2">
      <c r="B961" s="13"/>
    </row>
    <row r="962" spans="2:2" x14ac:dyDescent="0.2">
      <c r="B962" s="13"/>
    </row>
    <row r="963" spans="2:2" x14ac:dyDescent="0.2">
      <c r="B963" s="13"/>
    </row>
    <row r="964" spans="2:2" x14ac:dyDescent="0.2">
      <c r="B964" s="13"/>
    </row>
    <row r="965" spans="2:2" x14ac:dyDescent="0.2">
      <c r="B965" s="13"/>
    </row>
    <row r="966" spans="2:2" x14ac:dyDescent="0.2">
      <c r="B966" s="13"/>
    </row>
    <row r="967" spans="2:2" x14ac:dyDescent="0.2">
      <c r="B967" s="13"/>
    </row>
    <row r="968" spans="2:2" x14ac:dyDescent="0.2">
      <c r="B968" s="13"/>
    </row>
    <row r="969" spans="2:2" x14ac:dyDescent="0.2">
      <c r="B969" s="13"/>
    </row>
    <row r="970" spans="2:2" x14ac:dyDescent="0.2">
      <c r="B970" s="13"/>
    </row>
    <row r="971" spans="2:2" x14ac:dyDescent="0.2">
      <c r="B971" s="13"/>
    </row>
    <row r="972" spans="2:2" x14ac:dyDescent="0.2">
      <c r="B972" s="13"/>
    </row>
    <row r="973" spans="2:2" x14ac:dyDescent="0.2">
      <c r="B973" s="13"/>
    </row>
    <row r="974" spans="2:2" x14ac:dyDescent="0.2">
      <c r="B974" s="13"/>
    </row>
    <row r="975" spans="2:2" x14ac:dyDescent="0.2">
      <c r="B975" s="13"/>
    </row>
    <row r="976" spans="2:2" x14ac:dyDescent="0.2">
      <c r="B976" s="13"/>
    </row>
    <row r="977" spans="2:2" x14ac:dyDescent="0.2">
      <c r="B977" s="13"/>
    </row>
    <row r="978" spans="2:2" x14ac:dyDescent="0.2">
      <c r="B978" s="13"/>
    </row>
    <row r="979" spans="2:2" x14ac:dyDescent="0.2">
      <c r="B979" s="13"/>
    </row>
    <row r="980" spans="2:2" x14ac:dyDescent="0.2">
      <c r="B980" s="13"/>
    </row>
    <row r="981" spans="2:2" x14ac:dyDescent="0.2">
      <c r="B981" s="13"/>
    </row>
    <row r="982" spans="2:2" x14ac:dyDescent="0.2">
      <c r="B982" s="13"/>
    </row>
    <row r="983" spans="2:2" x14ac:dyDescent="0.2">
      <c r="B983" s="13"/>
    </row>
    <row r="984" spans="2:2" x14ac:dyDescent="0.2">
      <c r="B984" s="13"/>
    </row>
    <row r="985" spans="2:2" x14ac:dyDescent="0.2">
      <c r="B985" s="13"/>
    </row>
    <row r="986" spans="2:2" x14ac:dyDescent="0.2">
      <c r="B986" s="13"/>
    </row>
    <row r="987" spans="2:2" x14ac:dyDescent="0.2">
      <c r="B987" s="13"/>
    </row>
    <row r="988" spans="2:2" x14ac:dyDescent="0.2">
      <c r="B988" s="13"/>
    </row>
    <row r="989" spans="2:2" x14ac:dyDescent="0.2">
      <c r="B989" s="13"/>
    </row>
    <row r="990" spans="2:2" x14ac:dyDescent="0.2">
      <c r="B990" s="13"/>
    </row>
    <row r="991" spans="2:2" x14ac:dyDescent="0.2">
      <c r="B991" s="13"/>
    </row>
  </sheetData>
  <mergeCells count="17">
    <mergeCell ref="X574:AC575"/>
    <mergeCell ref="X607:AC608"/>
    <mergeCell ref="X664:AC667"/>
    <mergeCell ref="X675:AC677"/>
    <mergeCell ref="X679:AC680"/>
    <mergeCell ref="F303:G303"/>
    <mergeCell ref="X466:AC467"/>
    <mergeCell ref="X61:AC61"/>
    <mergeCell ref="X141:AC142"/>
    <mergeCell ref="X146:AC147"/>
    <mergeCell ref="X271:AC272"/>
    <mergeCell ref="X289:AC290"/>
    <mergeCell ref="F317:G317"/>
    <mergeCell ref="F336:G336"/>
    <mergeCell ref="X356:AC360"/>
    <mergeCell ref="X361:AC362"/>
    <mergeCell ref="X364:AC365"/>
  </mergeCells>
  <hyperlinks>
    <hyperlink ref="B663" r:id="rId1" xr:uid="{F79AA122-2CE0-134D-86C3-C9CEBA519CE4}"/>
  </hyperlinks>
  <pageMargins left="0.7" right="0.7" top="0.75" bottom="0.75" header="0.3" footer="0.3"/>
  <pageSetup paperSize="9" scale="48" orientation="portrait" horizontalDpi="0" verticalDpi="0"/>
  <rowBreaks count="13" manualBreakCount="13">
    <brk id="58" max="14" man="1"/>
    <brk id="112" max="14" man="1"/>
    <brk id="179" max="14" man="1"/>
    <brk id="245" max="14" man="1"/>
    <brk id="300" max="14" man="1"/>
    <brk id="351" max="14" man="1"/>
    <brk id="371" max="14" man="1"/>
    <brk id="419" max="14" man="1"/>
    <brk id="498" max="14" man="1"/>
    <brk id="567" max="14" man="1"/>
    <brk id="642" max="14" man="1"/>
    <brk id="688" max="14" man="1"/>
    <brk id="764" max="14" man="1"/>
  </rowBreaks>
  <colBreaks count="1" manualBreakCount="1">
    <brk id="15" max="8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B380-6944-F941-A840-0300B5339B7F}">
  <sheetPr>
    <tabColor rgb="FFFFFF00"/>
    <pageSetUpPr fitToPage="1"/>
  </sheetPr>
  <dimension ref="A3:R107"/>
  <sheetViews>
    <sheetView tabSelected="1" zoomScale="110" zoomScaleNormal="110" workbookViewId="0">
      <selection activeCell="B8" sqref="B8:Q8"/>
    </sheetView>
  </sheetViews>
  <sheetFormatPr baseColWidth="10" defaultRowHeight="16" x14ac:dyDescent="0.2"/>
  <cols>
    <col min="17" max="17" width="14.83203125" customWidth="1"/>
  </cols>
  <sheetData>
    <row r="3" spans="1:18" x14ac:dyDescent="0.2">
      <c r="A3" s="12"/>
      <c r="B3" s="632" t="s">
        <v>72</v>
      </c>
      <c r="C3" s="633"/>
      <c r="D3" s="652"/>
      <c r="E3" s="652"/>
      <c r="F3" s="652"/>
      <c r="G3" s="652"/>
      <c r="H3" s="652"/>
      <c r="I3" s="652"/>
      <c r="J3" s="652"/>
      <c r="K3" s="653"/>
      <c r="L3" s="23"/>
      <c r="M3" s="23"/>
      <c r="N3" s="23"/>
      <c r="O3" s="23"/>
      <c r="P3" s="9"/>
      <c r="Q3" s="9"/>
      <c r="R3" s="3"/>
    </row>
    <row r="4" spans="1:18" x14ac:dyDescent="0.2">
      <c r="A4" s="12"/>
      <c r="B4" s="581"/>
      <c r="C4" s="18"/>
      <c r="D4" s="8"/>
      <c r="E4" s="9"/>
      <c r="F4" s="9"/>
      <c r="G4" s="9"/>
      <c r="H4" s="23"/>
      <c r="I4" s="9"/>
      <c r="J4" s="23"/>
      <c r="K4" s="189"/>
      <c r="L4" s="23"/>
      <c r="M4" s="23"/>
      <c r="N4" s="23"/>
      <c r="O4" s="23"/>
      <c r="P4" s="9"/>
      <c r="Q4" s="9"/>
      <c r="R4" s="3"/>
    </row>
    <row r="5" spans="1:18" x14ac:dyDescent="0.2">
      <c r="A5" s="12"/>
      <c r="B5" s="634" t="s">
        <v>631</v>
      </c>
      <c r="C5" s="237"/>
      <c r="D5" s="654"/>
      <c r="E5" s="654"/>
      <c r="F5" s="654"/>
      <c r="G5" s="654"/>
      <c r="H5" s="654"/>
      <c r="I5" s="654"/>
      <c r="J5" s="654"/>
      <c r="K5" s="655"/>
      <c r="L5" s="23"/>
      <c r="M5" s="23"/>
      <c r="N5" s="23"/>
      <c r="O5" s="23"/>
      <c r="P5" s="9"/>
      <c r="Q5" s="9"/>
      <c r="R5" s="3"/>
    </row>
    <row r="8" spans="1:18" x14ac:dyDescent="0.2">
      <c r="A8" s="12"/>
      <c r="B8" s="656" t="s">
        <v>621</v>
      </c>
      <c r="C8" s="657"/>
      <c r="D8" s="657"/>
      <c r="E8" s="657"/>
      <c r="F8" s="657"/>
      <c r="G8" s="657"/>
      <c r="H8" s="657"/>
      <c r="I8" s="657"/>
      <c r="J8" s="657"/>
      <c r="K8" s="657"/>
      <c r="L8" s="657"/>
      <c r="M8" s="657"/>
      <c r="N8" s="657"/>
      <c r="O8" s="657"/>
      <c r="P8" s="657"/>
      <c r="Q8" s="658"/>
      <c r="R8" s="3"/>
    </row>
    <row r="9" spans="1:18" ht="17" thickBot="1" x14ac:dyDescent="0.25">
      <c r="A9" s="12"/>
      <c r="B9" s="9"/>
      <c r="C9" s="18"/>
      <c r="D9" s="9"/>
      <c r="E9" s="18"/>
      <c r="F9" s="75"/>
      <c r="G9" s="9"/>
      <c r="H9" s="74"/>
      <c r="I9" s="9"/>
      <c r="J9" s="73"/>
      <c r="K9" s="5"/>
      <c r="L9" s="5"/>
      <c r="M9" s="5"/>
      <c r="N9" s="5"/>
      <c r="O9" s="5"/>
      <c r="P9" s="72"/>
      <c r="Q9" s="72"/>
      <c r="R9" s="3"/>
    </row>
    <row r="10" spans="1:18" ht="17" thickBot="1" x14ac:dyDescent="0.25">
      <c r="A10" s="12"/>
      <c r="B10" s="9"/>
      <c r="C10" s="659" t="s">
        <v>623</v>
      </c>
      <c r="D10" s="659"/>
      <c r="E10" s="660" t="s">
        <v>624</v>
      </c>
      <c r="F10" s="660"/>
      <c r="G10" s="661" t="s">
        <v>625</v>
      </c>
      <c r="H10" s="661"/>
      <c r="I10" s="662" t="s">
        <v>629</v>
      </c>
      <c r="J10" s="662"/>
      <c r="K10" s="647" t="s">
        <v>630</v>
      </c>
      <c r="L10" s="647"/>
      <c r="M10" s="61"/>
      <c r="N10" s="61"/>
      <c r="O10" s="61"/>
      <c r="P10" s="9"/>
      <c r="Q10" s="9"/>
      <c r="R10" s="3"/>
    </row>
    <row r="11" spans="1:18" x14ac:dyDescent="0.2">
      <c r="A11" s="12"/>
      <c r="B11" s="632" t="s">
        <v>622</v>
      </c>
      <c r="C11" s="648" t="str">
        <f>'Budget Film 1'!H11</f>
        <v>Film 1</v>
      </c>
      <c r="D11" s="649"/>
      <c r="E11" s="648" t="str">
        <f>'Budget Film 2 '!H11</f>
        <v>Film 2</v>
      </c>
      <c r="F11" s="649"/>
      <c r="G11" s="648" t="str">
        <f>'Budget Film 3'!H11</f>
        <v>Film 3</v>
      </c>
      <c r="H11" s="649"/>
      <c r="I11" s="648" t="str">
        <f>'Budget Film 4'!H11</f>
        <v>Film 4</v>
      </c>
      <c r="J11" s="649"/>
      <c r="K11" s="648" t="str">
        <f>'Budget Film 5'!H11</f>
        <v>Film 5</v>
      </c>
      <c r="L11" s="649"/>
      <c r="M11" s="23"/>
      <c r="N11" s="23"/>
      <c r="O11" s="23"/>
      <c r="P11" s="9"/>
      <c r="Q11" s="9"/>
      <c r="R11" s="3"/>
    </row>
    <row r="12" spans="1:18" x14ac:dyDescent="0.2">
      <c r="A12" s="12"/>
      <c r="B12" s="581"/>
      <c r="C12" s="635"/>
      <c r="D12" s="636"/>
      <c r="E12" s="635"/>
      <c r="F12" s="636"/>
      <c r="G12" s="635"/>
      <c r="H12" s="636"/>
      <c r="I12" s="635"/>
      <c r="J12" s="636"/>
      <c r="K12" s="635"/>
      <c r="L12" s="636"/>
      <c r="M12" s="23"/>
      <c r="N12" s="23"/>
      <c r="O12" s="23"/>
      <c r="P12" s="9"/>
      <c r="Q12" s="9"/>
      <c r="R12" s="3"/>
    </row>
    <row r="13" spans="1:18" x14ac:dyDescent="0.2">
      <c r="A13" s="12"/>
      <c r="B13" s="634" t="s">
        <v>71</v>
      </c>
      <c r="C13" s="650" t="str">
        <f>'Budget Film 1'!H15</f>
        <v>...</v>
      </c>
      <c r="D13" s="651"/>
      <c r="E13" s="650" t="str">
        <f>'Budget Film 2 '!H15</f>
        <v>...</v>
      </c>
      <c r="F13" s="651"/>
      <c r="G13" s="650" t="str">
        <f>'Budget Film 3'!H15</f>
        <v>...</v>
      </c>
      <c r="H13" s="651"/>
      <c r="I13" s="650" t="str">
        <f>'Budget Film 4'!H15</f>
        <v>...</v>
      </c>
      <c r="J13" s="651"/>
      <c r="K13" s="650" t="str">
        <f>'Budget Film 5'!H15</f>
        <v>...</v>
      </c>
      <c r="L13" s="651"/>
      <c r="M13" s="23"/>
      <c r="N13" s="23"/>
      <c r="O13" s="23"/>
      <c r="P13" s="9"/>
      <c r="Q13" s="9"/>
      <c r="R13" s="3"/>
    </row>
    <row r="14" spans="1:18" x14ac:dyDescent="0.2">
      <c r="A14" s="12"/>
      <c r="B14" s="9"/>
      <c r="C14" s="18"/>
      <c r="D14" s="9"/>
      <c r="E14" s="9"/>
      <c r="F14" s="9"/>
      <c r="G14" s="9"/>
      <c r="H14" s="23"/>
      <c r="I14" s="23"/>
      <c r="J14" s="67"/>
      <c r="K14" s="61"/>
      <c r="L14" s="61"/>
      <c r="M14" s="61"/>
      <c r="N14" s="61"/>
      <c r="O14" s="61"/>
      <c r="P14" s="9"/>
      <c r="Q14" s="9"/>
      <c r="R14" s="3"/>
    </row>
    <row r="15" spans="1:18" x14ac:dyDescent="0.2">
      <c r="A15" s="12"/>
      <c r="B15" s="9"/>
      <c r="C15" s="18"/>
      <c r="D15" s="9"/>
      <c r="E15" s="9"/>
      <c r="F15" s="9"/>
      <c r="G15" s="9"/>
      <c r="H15" s="23"/>
      <c r="I15" s="23"/>
      <c r="J15" s="67"/>
      <c r="K15" s="61"/>
      <c r="L15" s="61"/>
      <c r="M15" s="61"/>
      <c r="N15" s="61"/>
      <c r="O15" s="61"/>
      <c r="P15" s="9"/>
      <c r="Q15" s="9"/>
      <c r="R15" s="3"/>
    </row>
    <row r="16" spans="1:18" ht="42" x14ac:dyDescent="0.2">
      <c r="A16" s="12"/>
      <c r="B16" s="9"/>
      <c r="C16" s="18"/>
      <c r="D16" s="9"/>
      <c r="E16" s="9"/>
      <c r="F16" s="9"/>
      <c r="G16" s="9"/>
      <c r="H16" s="23"/>
      <c r="I16" s="23"/>
      <c r="J16" s="66"/>
      <c r="K16" s="630" t="s">
        <v>623</v>
      </c>
      <c r="L16" s="605" t="s">
        <v>624</v>
      </c>
      <c r="M16" s="629" t="s">
        <v>625</v>
      </c>
      <c r="N16" s="631" t="s">
        <v>629</v>
      </c>
      <c r="O16" s="624" t="s">
        <v>630</v>
      </c>
      <c r="P16" s="55" t="s">
        <v>36</v>
      </c>
      <c r="Q16" s="599" t="s">
        <v>628</v>
      </c>
      <c r="R16" s="3"/>
    </row>
    <row r="17" spans="1:18" x14ac:dyDescent="0.2">
      <c r="A17" s="51" t="s">
        <v>68</v>
      </c>
      <c r="B17" s="48" t="str">
        <f>'Budget Film 1'!B714</f>
        <v>SCENARIO ET DROITS ARTISTIQUES</v>
      </c>
      <c r="C17" s="49"/>
      <c r="D17" s="48"/>
      <c r="E17" s="48"/>
      <c r="F17" s="48"/>
      <c r="G17" s="48"/>
      <c r="H17" s="48"/>
      <c r="I17" s="48"/>
      <c r="J17" s="64"/>
      <c r="K17" s="601">
        <f t="shared" ref="K17:Q17" si="0">SUM(K18:K26)</f>
        <v>0</v>
      </c>
      <c r="L17" s="606">
        <f t="shared" si="0"/>
        <v>0</v>
      </c>
      <c r="M17" s="613">
        <f t="shared" si="0"/>
        <v>0</v>
      </c>
      <c r="N17" s="620">
        <f t="shared" si="0"/>
        <v>0</v>
      </c>
      <c r="O17" s="625">
        <f t="shared" si="0"/>
        <v>0</v>
      </c>
      <c r="P17" s="45">
        <f t="shared" si="0"/>
        <v>0</v>
      </c>
      <c r="Q17" s="45">
        <f t="shared" si="0"/>
        <v>0</v>
      </c>
      <c r="R17" s="3"/>
    </row>
    <row r="18" spans="1:18" x14ac:dyDescent="0.2">
      <c r="A18" s="12"/>
      <c r="B18" s="9"/>
      <c r="C18" s="18"/>
      <c r="D18" s="9"/>
      <c r="E18" s="9"/>
      <c r="F18" s="9"/>
      <c r="G18" s="9"/>
      <c r="H18" s="9"/>
      <c r="I18" s="9"/>
      <c r="J18" s="62"/>
      <c r="K18" s="602"/>
      <c r="L18" s="607"/>
      <c r="M18" s="614"/>
      <c r="N18" s="621"/>
      <c r="O18" s="626"/>
      <c r="P18" s="37"/>
      <c r="Q18" s="37"/>
      <c r="R18" s="3"/>
    </row>
    <row r="19" spans="1:18" x14ac:dyDescent="0.2">
      <c r="A19" s="12">
        <v>1.1000000000000001</v>
      </c>
      <c r="B19" s="44" t="s">
        <v>67</v>
      </c>
      <c r="C19" s="43"/>
      <c r="D19" s="43"/>
      <c r="E19" s="43"/>
      <c r="F19" s="43"/>
      <c r="G19" s="43"/>
      <c r="H19" s="43"/>
      <c r="I19" s="43"/>
      <c r="J19" s="63"/>
      <c r="K19" s="603">
        <f>'Budget Film 1'!M716</f>
        <v>0</v>
      </c>
      <c r="L19" s="608">
        <f>'Budget Film 2 '!M716</f>
        <v>0</v>
      </c>
      <c r="M19" s="615">
        <f>'Budget Film 3'!M716</f>
        <v>0</v>
      </c>
      <c r="N19" s="622">
        <f>'Budget Film 4'!M716</f>
        <v>0</v>
      </c>
      <c r="O19" s="627">
        <f>'Budget Film 5'!M716</f>
        <v>0</v>
      </c>
      <c r="P19" s="40">
        <f>K19+L19+M19+N19+O19</f>
        <v>0</v>
      </c>
      <c r="Q19" s="40">
        <f>'Budget Film 1'!N716+'Budget Film 2 '!N716+'Budget Film 3'!N716+'Budget Film 4'!N716+'Budget Film 5'!N716</f>
        <v>0</v>
      </c>
      <c r="R19" s="3"/>
    </row>
    <row r="20" spans="1:18" x14ac:dyDescent="0.2">
      <c r="A20" s="12">
        <v>1.2</v>
      </c>
      <c r="B20" s="44" t="s">
        <v>66</v>
      </c>
      <c r="C20" s="43"/>
      <c r="D20" s="43"/>
      <c r="E20" s="43"/>
      <c r="F20" s="43"/>
      <c r="G20" s="43"/>
      <c r="H20" s="43"/>
      <c r="I20" s="43"/>
      <c r="J20" s="63"/>
      <c r="K20" s="603">
        <f>'Budget Film 1'!M717</f>
        <v>0</v>
      </c>
      <c r="L20" s="608">
        <f>'Budget Film 2 '!M717</f>
        <v>0</v>
      </c>
      <c r="M20" s="615">
        <f>'Budget Film 3'!M717</f>
        <v>0</v>
      </c>
      <c r="N20" s="622">
        <f>'Budget Film 4'!M717</f>
        <v>0</v>
      </c>
      <c r="O20" s="627">
        <f>'Budget Film 5'!M717</f>
        <v>0</v>
      </c>
      <c r="P20" s="40">
        <f t="shared" ref="P20:P25" si="1">K20+L20+M20+N20+O20</f>
        <v>0</v>
      </c>
      <c r="Q20" s="40">
        <f>'Budget Film 1'!N717+'Budget Film 2 '!N717+'Budget Film 3'!N717+'Budget Film 4'!N717+'Budget Film 5'!N717</f>
        <v>0</v>
      </c>
      <c r="R20" s="3"/>
    </row>
    <row r="21" spans="1:18" x14ac:dyDescent="0.2">
      <c r="A21" s="12">
        <v>1.3</v>
      </c>
      <c r="B21" s="44" t="s">
        <v>65</v>
      </c>
      <c r="C21" s="43"/>
      <c r="D21" s="43"/>
      <c r="E21" s="43"/>
      <c r="F21" s="43"/>
      <c r="G21" s="43"/>
      <c r="H21" s="43"/>
      <c r="I21" s="43"/>
      <c r="J21" s="63"/>
      <c r="K21" s="603">
        <f>'Budget Film 1'!M718</f>
        <v>0</v>
      </c>
      <c r="L21" s="608">
        <f>'Budget Film 2 '!M718</f>
        <v>0</v>
      </c>
      <c r="M21" s="615">
        <f>'Budget Film 3'!M718</f>
        <v>0</v>
      </c>
      <c r="N21" s="622">
        <f>'Budget Film 4'!M718</f>
        <v>0</v>
      </c>
      <c r="O21" s="627">
        <f>'Budget Film 5'!M718</f>
        <v>0</v>
      </c>
      <c r="P21" s="40">
        <f t="shared" si="1"/>
        <v>0</v>
      </c>
      <c r="Q21" s="40">
        <f>'Budget Film 1'!N718+'Budget Film 2 '!N718+'Budget Film 3'!N718+'Budget Film 4'!N718+'Budget Film 5'!N718</f>
        <v>0</v>
      </c>
      <c r="R21" s="3"/>
    </row>
    <row r="22" spans="1:18" x14ac:dyDescent="0.2">
      <c r="A22" s="12">
        <v>1.4</v>
      </c>
      <c r="B22" s="44" t="s">
        <v>64</v>
      </c>
      <c r="C22" s="43"/>
      <c r="D22" s="43"/>
      <c r="E22" s="43"/>
      <c r="F22" s="43"/>
      <c r="G22" s="43"/>
      <c r="H22" s="43"/>
      <c r="I22" s="43"/>
      <c r="J22" s="63"/>
      <c r="K22" s="603">
        <f>'Budget Film 1'!M719</f>
        <v>0</v>
      </c>
      <c r="L22" s="608">
        <f>'Budget Film 2 '!M719</f>
        <v>0</v>
      </c>
      <c r="M22" s="615">
        <f>'Budget Film 3'!M719</f>
        <v>0</v>
      </c>
      <c r="N22" s="622">
        <f>'Budget Film 4'!M719</f>
        <v>0</v>
      </c>
      <c r="O22" s="627">
        <f>'Budget Film 5'!M719</f>
        <v>0</v>
      </c>
      <c r="P22" s="40">
        <f t="shared" si="1"/>
        <v>0</v>
      </c>
      <c r="Q22" s="40">
        <f>'Budget Film 1'!N719+'Budget Film 2 '!N719+'Budget Film 3'!N719+'Budget Film 4'!N719+'Budget Film 5'!N719</f>
        <v>0</v>
      </c>
      <c r="R22" s="3"/>
    </row>
    <row r="23" spans="1:18" x14ac:dyDescent="0.2">
      <c r="A23" s="12">
        <v>1.5</v>
      </c>
      <c r="B23" s="44" t="s">
        <v>63</v>
      </c>
      <c r="C23" s="43"/>
      <c r="D23" s="43"/>
      <c r="E23" s="43"/>
      <c r="F23" s="43"/>
      <c r="G23" s="43"/>
      <c r="H23" s="43"/>
      <c r="I23" s="43"/>
      <c r="J23" s="63"/>
      <c r="K23" s="603">
        <f>'Budget Film 1'!M720</f>
        <v>0</v>
      </c>
      <c r="L23" s="608">
        <f>'Budget Film 2 '!M720</f>
        <v>0</v>
      </c>
      <c r="M23" s="615">
        <f>'Budget Film 3'!M720</f>
        <v>0</v>
      </c>
      <c r="N23" s="622">
        <f>'Budget Film 4'!M720</f>
        <v>0</v>
      </c>
      <c r="O23" s="627">
        <f>'Budget Film 5'!M720</f>
        <v>0</v>
      </c>
      <c r="P23" s="40">
        <f t="shared" si="1"/>
        <v>0</v>
      </c>
      <c r="Q23" s="40">
        <f>'Budget Film 1'!N720+'Budget Film 2 '!N720+'Budget Film 3'!N720+'Budget Film 4'!N720+'Budget Film 5'!N720</f>
        <v>0</v>
      </c>
      <c r="R23" s="3"/>
    </row>
    <row r="24" spans="1:18" x14ac:dyDescent="0.2">
      <c r="A24" s="12">
        <v>1.6</v>
      </c>
      <c r="B24" s="44" t="s">
        <v>62</v>
      </c>
      <c r="C24" s="43"/>
      <c r="D24" s="43"/>
      <c r="E24" s="43"/>
      <c r="F24" s="43"/>
      <c r="G24" s="43"/>
      <c r="H24" s="43"/>
      <c r="I24" s="43"/>
      <c r="J24" s="63"/>
      <c r="K24" s="603">
        <f>'Budget Film 1'!M721</f>
        <v>0</v>
      </c>
      <c r="L24" s="608">
        <f>'Budget Film 2 '!M721</f>
        <v>0</v>
      </c>
      <c r="M24" s="615">
        <f>'Budget Film 3'!M721</f>
        <v>0</v>
      </c>
      <c r="N24" s="622">
        <f>'Budget Film 4'!M721</f>
        <v>0</v>
      </c>
      <c r="O24" s="627">
        <f>'Budget Film 5'!M721</f>
        <v>0</v>
      </c>
      <c r="P24" s="40">
        <f t="shared" si="1"/>
        <v>0</v>
      </c>
      <c r="Q24" s="40">
        <f>'Budget Film 1'!N721+'Budget Film 2 '!N721+'Budget Film 3'!N721+'Budget Film 4'!N721+'Budget Film 5'!N721</f>
        <v>0</v>
      </c>
      <c r="R24" s="3"/>
    </row>
    <row r="25" spans="1:18" x14ac:dyDescent="0.2">
      <c r="A25" s="12">
        <v>1.7</v>
      </c>
      <c r="B25" s="44" t="s">
        <v>61</v>
      </c>
      <c r="C25" s="43"/>
      <c r="D25" s="43"/>
      <c r="E25" s="43"/>
      <c r="F25" s="43"/>
      <c r="G25" s="43"/>
      <c r="H25" s="43"/>
      <c r="I25" s="43"/>
      <c r="J25" s="63"/>
      <c r="K25" s="603">
        <f>'Budget Film 1'!M722</f>
        <v>0</v>
      </c>
      <c r="L25" s="608">
        <f>'Budget Film 2 '!M722</f>
        <v>0</v>
      </c>
      <c r="M25" s="615">
        <f>'Budget Film 3'!M722</f>
        <v>0</v>
      </c>
      <c r="N25" s="622">
        <f>'Budget Film 4'!M722</f>
        <v>0</v>
      </c>
      <c r="O25" s="627">
        <f>'Budget Film 5'!M722</f>
        <v>0</v>
      </c>
      <c r="P25" s="40">
        <f t="shared" si="1"/>
        <v>0</v>
      </c>
      <c r="Q25" s="40">
        <f>'Budget Film 1'!N722+'Budget Film 2 '!N722+'Budget Film 3'!N722+'Budget Film 4'!N722+'Budget Film 5'!N722</f>
        <v>0</v>
      </c>
      <c r="R25" s="3"/>
    </row>
    <row r="26" spans="1:18" x14ac:dyDescent="0.2">
      <c r="A26" s="12"/>
      <c r="B26" s="13"/>
      <c r="C26" s="18"/>
      <c r="D26" s="9"/>
      <c r="E26" s="9"/>
      <c r="F26" s="9"/>
      <c r="G26" s="9"/>
      <c r="H26" s="9"/>
      <c r="I26" s="9"/>
      <c r="J26" s="62"/>
      <c r="K26" s="602"/>
      <c r="L26" s="607"/>
      <c r="M26" s="614"/>
      <c r="N26" s="621"/>
      <c r="O26" s="626"/>
      <c r="P26" s="37"/>
      <c r="Q26" s="37"/>
      <c r="R26" s="3"/>
    </row>
    <row r="27" spans="1:18" x14ac:dyDescent="0.2">
      <c r="A27" s="51" t="s">
        <v>60</v>
      </c>
      <c r="B27" s="50" t="str">
        <f>'Budget Film 1'!B724</f>
        <v>PERSONNEL</v>
      </c>
      <c r="C27" s="49"/>
      <c r="D27" s="48"/>
      <c r="E27" s="48"/>
      <c r="F27" s="48"/>
      <c r="G27" s="48"/>
      <c r="H27" s="48"/>
      <c r="I27" s="48"/>
      <c r="J27" s="46"/>
      <c r="K27" s="601">
        <f t="shared" ref="K27:Q27" si="2">SUM(K28:K34)</f>
        <v>0</v>
      </c>
      <c r="L27" s="606">
        <f t="shared" si="2"/>
        <v>0</v>
      </c>
      <c r="M27" s="613">
        <f t="shared" si="2"/>
        <v>0</v>
      </c>
      <c r="N27" s="620">
        <f t="shared" si="2"/>
        <v>0</v>
      </c>
      <c r="O27" s="625">
        <f t="shared" si="2"/>
        <v>0</v>
      </c>
      <c r="P27" s="45">
        <f t="shared" si="2"/>
        <v>0</v>
      </c>
      <c r="Q27" s="45">
        <f t="shared" si="2"/>
        <v>0</v>
      </c>
      <c r="R27" s="3"/>
    </row>
    <row r="28" spans="1:18" x14ac:dyDescent="0.2">
      <c r="A28" s="12"/>
      <c r="B28" s="13"/>
      <c r="C28" s="18"/>
      <c r="D28" s="9"/>
      <c r="E28" s="9"/>
      <c r="F28" s="9"/>
      <c r="G28" s="9"/>
      <c r="H28" s="9"/>
      <c r="I28" s="9"/>
      <c r="J28" s="38"/>
      <c r="K28" s="602"/>
      <c r="L28" s="607"/>
      <c r="M28" s="614"/>
      <c r="N28" s="621"/>
      <c r="O28" s="626"/>
      <c r="P28" s="37"/>
      <c r="Q28" s="37"/>
      <c r="R28" s="3"/>
    </row>
    <row r="29" spans="1:18" x14ac:dyDescent="0.2">
      <c r="A29" s="12">
        <v>2.1</v>
      </c>
      <c r="B29" s="44" t="s">
        <v>59</v>
      </c>
      <c r="C29" s="43"/>
      <c r="D29" s="43"/>
      <c r="E29" s="43"/>
      <c r="F29" s="43"/>
      <c r="G29" s="43"/>
      <c r="H29" s="43"/>
      <c r="I29" s="43"/>
      <c r="J29" s="41"/>
      <c r="K29" s="603">
        <f>'Budget Film 1'!M726</f>
        <v>0</v>
      </c>
      <c r="L29" s="608">
        <f>'Budget Film 2 '!M726</f>
        <v>0</v>
      </c>
      <c r="M29" s="615">
        <f>'Budget Film 3'!M726</f>
        <v>0</v>
      </c>
      <c r="N29" s="622">
        <f>'Budget Film 4'!M726</f>
        <v>0</v>
      </c>
      <c r="O29" s="627">
        <f>'Budget Film 5'!M726</f>
        <v>0</v>
      </c>
      <c r="P29" s="40">
        <f t="shared" ref="P29:P33" si="3">K29+L29+M29+N29+O29</f>
        <v>0</v>
      </c>
      <c r="Q29" s="40">
        <f>'Budget Film 1'!N726+'Budget Film 2 '!N726+'Budget Film 3'!N726+'Budget Film 4'!N726+'Budget Film 5'!N726</f>
        <v>0</v>
      </c>
      <c r="R29" s="3"/>
    </row>
    <row r="30" spans="1:18" x14ac:dyDescent="0.2">
      <c r="A30" s="12">
        <v>2.2000000000000002</v>
      </c>
      <c r="B30" s="44" t="s">
        <v>58</v>
      </c>
      <c r="C30" s="43"/>
      <c r="D30" s="43"/>
      <c r="E30" s="43"/>
      <c r="F30" s="43"/>
      <c r="G30" s="43"/>
      <c r="H30" s="43"/>
      <c r="I30" s="43"/>
      <c r="J30" s="41"/>
      <c r="K30" s="603">
        <f>'Budget Film 1'!M727</f>
        <v>0</v>
      </c>
      <c r="L30" s="608">
        <f>'Budget Film 2 '!M727</f>
        <v>0</v>
      </c>
      <c r="M30" s="615">
        <f>'Budget Film 3'!M727</f>
        <v>0</v>
      </c>
      <c r="N30" s="622">
        <f>'Budget Film 4'!M727</f>
        <v>0</v>
      </c>
      <c r="O30" s="627">
        <f>'Budget Film 5'!M727</f>
        <v>0</v>
      </c>
      <c r="P30" s="40">
        <f t="shared" si="3"/>
        <v>0</v>
      </c>
      <c r="Q30" s="40">
        <f>'Budget Film 1'!N727+'Budget Film 2 '!N727+'Budget Film 3'!N727+'Budget Film 4'!N727+'Budget Film 5'!N727</f>
        <v>0</v>
      </c>
      <c r="R30" s="3"/>
    </row>
    <row r="31" spans="1:18" x14ac:dyDescent="0.2">
      <c r="A31" s="12">
        <v>2.2999999999999998</v>
      </c>
      <c r="B31" s="44" t="s">
        <v>57</v>
      </c>
      <c r="C31" s="43"/>
      <c r="D31" s="43"/>
      <c r="E31" s="43"/>
      <c r="F31" s="43"/>
      <c r="G31" s="43"/>
      <c r="H31" s="43"/>
      <c r="I31" s="43"/>
      <c r="J31" s="41"/>
      <c r="K31" s="603">
        <f>'Budget Film 1'!M728</f>
        <v>0</v>
      </c>
      <c r="L31" s="608">
        <f>'Budget Film 2 '!M728</f>
        <v>0</v>
      </c>
      <c r="M31" s="615">
        <f>'Budget Film 3'!M728</f>
        <v>0</v>
      </c>
      <c r="N31" s="622">
        <f>'Budget Film 4'!M728</f>
        <v>0</v>
      </c>
      <c r="O31" s="627">
        <f>'Budget Film 5'!M728</f>
        <v>0</v>
      </c>
      <c r="P31" s="40">
        <f t="shared" si="3"/>
        <v>0</v>
      </c>
      <c r="Q31" s="40">
        <f>'Budget Film 1'!N728+'Budget Film 2 '!N728+'Budget Film 3'!N728+'Budget Film 4'!N728+'Budget Film 5'!N728</f>
        <v>0</v>
      </c>
      <c r="R31" s="3"/>
    </row>
    <row r="32" spans="1:18" x14ac:dyDescent="0.2">
      <c r="A32" s="12">
        <v>2.4</v>
      </c>
      <c r="B32" s="44" t="s">
        <v>56</v>
      </c>
      <c r="C32" s="43"/>
      <c r="D32" s="43"/>
      <c r="E32" s="43"/>
      <c r="F32" s="43"/>
      <c r="G32" s="42"/>
      <c r="H32" s="42"/>
      <c r="I32" s="42"/>
      <c r="J32" s="41"/>
      <c r="K32" s="603">
        <f>'Budget Film 1'!M729</f>
        <v>0</v>
      </c>
      <c r="L32" s="608">
        <f>'Budget Film 2 '!M729</f>
        <v>0</v>
      </c>
      <c r="M32" s="615">
        <f>'Budget Film 3'!M729</f>
        <v>0</v>
      </c>
      <c r="N32" s="622">
        <f>'Budget Film 4'!M729</f>
        <v>0</v>
      </c>
      <c r="O32" s="627">
        <f>'Budget Film 5'!M729</f>
        <v>0</v>
      </c>
      <c r="P32" s="40">
        <f t="shared" si="3"/>
        <v>0</v>
      </c>
      <c r="Q32" s="40">
        <f>'Budget Film 1'!N729+'Budget Film 2 '!N729+'Budget Film 3'!N729+'Budget Film 4'!N729+'Budget Film 5'!N729</f>
        <v>0</v>
      </c>
      <c r="R32" s="3"/>
    </row>
    <row r="33" spans="1:18" x14ac:dyDescent="0.2">
      <c r="A33" s="12">
        <v>2.5</v>
      </c>
      <c r="B33" s="44" t="s">
        <v>55</v>
      </c>
      <c r="C33" s="43"/>
      <c r="D33" s="43"/>
      <c r="E33" s="43"/>
      <c r="F33" s="43"/>
      <c r="G33" s="42"/>
      <c r="H33" s="42"/>
      <c r="I33" s="42"/>
      <c r="J33" s="41"/>
      <c r="K33" s="603">
        <f>'Budget Film 1'!M730</f>
        <v>0</v>
      </c>
      <c r="L33" s="608">
        <f>'Budget Film 2 '!M730</f>
        <v>0</v>
      </c>
      <c r="M33" s="615">
        <f>'Budget Film 3'!M730</f>
        <v>0</v>
      </c>
      <c r="N33" s="622">
        <f>'Budget Film 4'!M730</f>
        <v>0</v>
      </c>
      <c r="O33" s="627">
        <f>'Budget Film 5'!M730</f>
        <v>0</v>
      </c>
      <c r="P33" s="40">
        <f t="shared" si="3"/>
        <v>0</v>
      </c>
      <c r="Q33" s="40">
        <f>'Budget Film 1'!N730+'Budget Film 2 '!N730+'Budget Film 3'!N730+'Budget Film 4'!N730+'Budget Film 5'!N730</f>
        <v>0</v>
      </c>
      <c r="R33" s="61"/>
    </row>
    <row r="34" spans="1:18" x14ac:dyDescent="0.2">
      <c r="A34" s="12"/>
      <c r="B34" s="13"/>
      <c r="C34" s="18"/>
      <c r="D34" s="9"/>
      <c r="E34" s="9"/>
      <c r="F34" s="9"/>
      <c r="G34" s="8"/>
      <c r="H34" s="8"/>
      <c r="I34" s="8"/>
      <c r="J34" s="38"/>
      <c r="K34" s="602"/>
      <c r="L34" s="607"/>
      <c r="M34" s="614"/>
      <c r="N34" s="621"/>
      <c r="O34" s="626"/>
      <c r="P34" s="37"/>
      <c r="Q34" s="37"/>
      <c r="R34" s="3"/>
    </row>
    <row r="35" spans="1:18" x14ac:dyDescent="0.2">
      <c r="A35" s="51" t="s">
        <v>54</v>
      </c>
      <c r="B35" s="50" t="str">
        <f>'Budget Film 1'!B732</f>
        <v>INTERPRETATION</v>
      </c>
      <c r="C35" s="49"/>
      <c r="D35" s="48"/>
      <c r="E35" s="48"/>
      <c r="F35" s="48"/>
      <c r="G35" s="47"/>
      <c r="H35" s="47"/>
      <c r="I35" s="47"/>
      <c r="J35" s="46"/>
      <c r="K35" s="601">
        <f t="shared" ref="K35:Q35" si="4">SUM(K36:K41)</f>
        <v>0</v>
      </c>
      <c r="L35" s="606">
        <f t="shared" si="4"/>
        <v>0</v>
      </c>
      <c r="M35" s="613">
        <f t="shared" si="4"/>
        <v>0</v>
      </c>
      <c r="N35" s="620">
        <f t="shared" si="4"/>
        <v>0</v>
      </c>
      <c r="O35" s="625">
        <f t="shared" si="4"/>
        <v>0</v>
      </c>
      <c r="P35" s="45">
        <f t="shared" si="4"/>
        <v>0</v>
      </c>
      <c r="Q35" s="45">
        <f t="shared" si="4"/>
        <v>0</v>
      </c>
      <c r="R35" s="3"/>
    </row>
    <row r="36" spans="1:18" x14ac:dyDescent="0.2">
      <c r="A36" s="12"/>
      <c r="B36" s="13"/>
      <c r="C36" s="18"/>
      <c r="D36" s="9"/>
      <c r="E36" s="9"/>
      <c r="F36" s="9"/>
      <c r="G36" s="8"/>
      <c r="H36" s="8"/>
      <c r="I36" s="8"/>
      <c r="J36" s="38"/>
      <c r="K36" s="602"/>
      <c r="L36" s="607"/>
      <c r="M36" s="614"/>
      <c r="N36" s="621"/>
      <c r="O36" s="626"/>
      <c r="P36" s="37"/>
      <c r="Q36" s="53"/>
      <c r="R36" s="3"/>
    </row>
    <row r="37" spans="1:18" x14ac:dyDescent="0.2">
      <c r="A37" s="12">
        <v>3.1</v>
      </c>
      <c r="B37" s="44" t="s">
        <v>53</v>
      </c>
      <c r="C37" s="43"/>
      <c r="D37" s="43"/>
      <c r="E37" s="43"/>
      <c r="F37" s="43"/>
      <c r="G37" s="42"/>
      <c r="H37" s="42"/>
      <c r="I37" s="42"/>
      <c r="J37" s="60"/>
      <c r="K37" s="603">
        <f>'Budget Film 1'!M734</f>
        <v>0</v>
      </c>
      <c r="L37" s="608">
        <f>'Budget Film 2 '!M734</f>
        <v>0</v>
      </c>
      <c r="M37" s="615">
        <f>'Budget Film 3'!M734</f>
        <v>0</v>
      </c>
      <c r="N37" s="622">
        <f>'Budget Film 4'!M734</f>
        <v>0</v>
      </c>
      <c r="O37" s="627">
        <f>'Budget Film 5'!M734</f>
        <v>0</v>
      </c>
      <c r="P37" s="40">
        <f t="shared" ref="P37:P40" si="5">K37+L37+M37+N37+O37</f>
        <v>0</v>
      </c>
      <c r="Q37" s="40">
        <f>'Budget Film 1'!N734+'Budget Film 2 '!N734+'Budget Film 3'!N734+'Budget Film 4'!N734+'Budget Film 5'!N734</f>
        <v>0</v>
      </c>
      <c r="R37" s="3"/>
    </row>
    <row r="38" spans="1:18" x14ac:dyDescent="0.2">
      <c r="A38" s="12">
        <v>3.2</v>
      </c>
      <c r="B38" s="44" t="s">
        <v>52</v>
      </c>
      <c r="C38" s="43"/>
      <c r="D38" s="43"/>
      <c r="E38" s="43"/>
      <c r="F38" s="43"/>
      <c r="G38" s="42"/>
      <c r="H38" s="42"/>
      <c r="I38" s="42"/>
      <c r="J38" s="60"/>
      <c r="K38" s="603">
        <f>'Budget Film 1'!M735</f>
        <v>0</v>
      </c>
      <c r="L38" s="608">
        <f>'Budget Film 2 '!M735</f>
        <v>0</v>
      </c>
      <c r="M38" s="615">
        <f>'Budget Film 3'!M735</f>
        <v>0</v>
      </c>
      <c r="N38" s="622">
        <f>'Budget Film 4'!M735</f>
        <v>0</v>
      </c>
      <c r="O38" s="627">
        <f>'Budget Film 5'!M735</f>
        <v>0</v>
      </c>
      <c r="P38" s="40">
        <f t="shared" si="5"/>
        <v>0</v>
      </c>
      <c r="Q38" s="40">
        <f>'Budget Film 1'!N735+'Budget Film 2 '!N735+'Budget Film 3'!N735+'Budget Film 4'!N735+'Budget Film 5'!N735</f>
        <v>0</v>
      </c>
      <c r="R38" s="3"/>
    </row>
    <row r="39" spans="1:18" x14ac:dyDescent="0.2">
      <c r="A39" s="12">
        <v>3.3</v>
      </c>
      <c r="B39" s="44" t="s">
        <v>51</v>
      </c>
      <c r="C39" s="43"/>
      <c r="D39" s="43"/>
      <c r="E39" s="43"/>
      <c r="F39" s="43"/>
      <c r="G39" s="42"/>
      <c r="H39" s="42"/>
      <c r="I39" s="42"/>
      <c r="J39" s="60"/>
      <c r="K39" s="603">
        <f>'Budget Film 1'!M736</f>
        <v>0</v>
      </c>
      <c r="L39" s="608">
        <f>'Budget Film 2 '!M736</f>
        <v>0</v>
      </c>
      <c r="M39" s="615">
        <f>'Budget Film 3'!M736</f>
        <v>0</v>
      </c>
      <c r="N39" s="622">
        <f>'Budget Film 4'!M736</f>
        <v>0</v>
      </c>
      <c r="O39" s="627">
        <f>'Budget Film 5'!M736</f>
        <v>0</v>
      </c>
      <c r="P39" s="40">
        <f t="shared" si="5"/>
        <v>0</v>
      </c>
      <c r="Q39" s="40">
        <f>'Budget Film 1'!N736+'Budget Film 2 '!N736+'Budget Film 3'!N736+'Budget Film 4'!N736+'Budget Film 5'!N736</f>
        <v>0</v>
      </c>
      <c r="R39" s="3"/>
    </row>
    <row r="40" spans="1:18" x14ac:dyDescent="0.2">
      <c r="A40" s="12">
        <v>3.4</v>
      </c>
      <c r="B40" s="44" t="s">
        <v>50</v>
      </c>
      <c r="C40" s="43"/>
      <c r="D40" s="43"/>
      <c r="E40" s="43"/>
      <c r="F40" s="43"/>
      <c r="G40" s="42"/>
      <c r="H40" s="42"/>
      <c r="I40" s="42"/>
      <c r="J40" s="60"/>
      <c r="K40" s="603">
        <f>'Budget Film 1'!M737</f>
        <v>0</v>
      </c>
      <c r="L40" s="608">
        <f>'Budget Film 2 '!M737</f>
        <v>0</v>
      </c>
      <c r="M40" s="615">
        <f>'Budget Film 3'!M737</f>
        <v>0</v>
      </c>
      <c r="N40" s="622">
        <f>'Budget Film 4'!M737</f>
        <v>0</v>
      </c>
      <c r="O40" s="627">
        <f>'Budget Film 5'!M737</f>
        <v>0</v>
      </c>
      <c r="P40" s="40">
        <f t="shared" si="5"/>
        <v>0</v>
      </c>
      <c r="Q40" s="40">
        <f>'Budget Film 1'!N737+'Budget Film 2 '!N737+'Budget Film 3'!N737+'Budget Film 4'!N737+'Budget Film 5'!N737</f>
        <v>0</v>
      </c>
      <c r="R40" s="3"/>
    </row>
    <row r="41" spans="1:18" x14ac:dyDescent="0.2">
      <c r="A41" s="12"/>
      <c r="B41" s="13"/>
      <c r="C41" s="18"/>
      <c r="D41" s="9"/>
      <c r="E41" s="9"/>
      <c r="F41" s="9"/>
      <c r="G41" s="8"/>
      <c r="H41" s="8"/>
      <c r="I41" s="8"/>
      <c r="J41" s="38"/>
      <c r="K41" s="602"/>
      <c r="L41" s="607"/>
      <c r="M41" s="614"/>
      <c r="N41" s="621"/>
      <c r="O41" s="626"/>
      <c r="P41" s="37"/>
      <c r="Q41" s="618"/>
      <c r="R41" s="3"/>
    </row>
    <row r="42" spans="1:18" x14ac:dyDescent="0.2">
      <c r="A42" s="51" t="s">
        <v>49</v>
      </c>
      <c r="B42" s="50" t="str">
        <f>'Budget Film 1'!B739</f>
        <v>CHARGES SOCIALES</v>
      </c>
      <c r="C42" s="49"/>
      <c r="D42" s="48"/>
      <c r="E42" s="48"/>
      <c r="F42" s="48"/>
      <c r="G42" s="47"/>
      <c r="H42" s="47"/>
      <c r="I42" s="47"/>
      <c r="J42" s="46"/>
      <c r="K42" s="601">
        <f t="shared" ref="K42:Q42" si="6">SUM(K43:K46)</f>
        <v>0</v>
      </c>
      <c r="L42" s="606">
        <f t="shared" si="6"/>
        <v>0</v>
      </c>
      <c r="M42" s="613">
        <f t="shared" si="6"/>
        <v>0</v>
      </c>
      <c r="N42" s="620">
        <f t="shared" si="6"/>
        <v>0</v>
      </c>
      <c r="O42" s="625">
        <f t="shared" si="6"/>
        <v>0</v>
      </c>
      <c r="P42" s="45">
        <f t="shared" si="6"/>
        <v>0</v>
      </c>
      <c r="Q42" s="45">
        <f t="shared" si="6"/>
        <v>0</v>
      </c>
      <c r="R42" s="3"/>
    </row>
    <row r="43" spans="1:18" x14ac:dyDescent="0.2">
      <c r="A43" s="12"/>
      <c r="B43" s="13"/>
      <c r="C43" s="18"/>
      <c r="D43" s="9"/>
      <c r="E43" s="9"/>
      <c r="F43" s="9"/>
      <c r="G43" s="8"/>
      <c r="H43" s="8"/>
      <c r="I43" s="8"/>
      <c r="J43" s="38"/>
      <c r="K43" s="602"/>
      <c r="L43" s="607"/>
      <c r="M43" s="614"/>
      <c r="N43" s="621"/>
      <c r="O43" s="626"/>
      <c r="P43" s="37"/>
      <c r="Q43" s="37"/>
      <c r="R43" s="3"/>
    </row>
    <row r="44" spans="1:18" x14ac:dyDescent="0.2">
      <c r="A44" s="12">
        <v>4.0999999999999996</v>
      </c>
      <c r="B44" s="58" t="s">
        <v>48</v>
      </c>
      <c r="C44" s="43"/>
      <c r="D44" s="43"/>
      <c r="E44" s="43"/>
      <c r="F44" s="43"/>
      <c r="G44" s="42"/>
      <c r="H44" s="42"/>
      <c r="I44" s="42"/>
      <c r="J44" s="41"/>
      <c r="K44" s="603">
        <f>'Budget Film 1'!M741</f>
        <v>0</v>
      </c>
      <c r="L44" s="608">
        <f>'Budget Film 2 '!M741</f>
        <v>0</v>
      </c>
      <c r="M44" s="615">
        <f>'Budget Film 3'!M741</f>
        <v>0</v>
      </c>
      <c r="N44" s="622">
        <f>'Budget Film 4'!M741</f>
        <v>0</v>
      </c>
      <c r="O44" s="627">
        <f>'Budget Film 5'!M741</f>
        <v>0</v>
      </c>
      <c r="P44" s="40">
        <f t="shared" ref="P44:P45" si="7">K44+L44+M44+N44+O44</f>
        <v>0</v>
      </c>
      <c r="Q44" s="40">
        <f>'Budget Film 1'!N741+'Budget Film 2 '!N741+'Budget Film 3'!N741+'Budget Film 4'!N741+'Budget Film 5'!N741</f>
        <v>0</v>
      </c>
      <c r="R44" s="3"/>
    </row>
    <row r="45" spans="1:18" x14ac:dyDescent="0.2">
      <c r="A45" s="12">
        <v>4.2</v>
      </c>
      <c r="B45" s="44" t="s">
        <v>47</v>
      </c>
      <c r="C45" s="43"/>
      <c r="D45" s="43"/>
      <c r="E45" s="43"/>
      <c r="F45" s="43"/>
      <c r="G45" s="42"/>
      <c r="H45" s="42"/>
      <c r="I45" s="42"/>
      <c r="J45" s="41"/>
      <c r="K45" s="603">
        <f>'Budget Film 1'!M742</f>
        <v>0</v>
      </c>
      <c r="L45" s="608">
        <f>'Budget Film 2 '!M742</f>
        <v>0</v>
      </c>
      <c r="M45" s="615">
        <f>'Budget Film 3'!M742</f>
        <v>0</v>
      </c>
      <c r="N45" s="622">
        <f>'Budget Film 4'!M742</f>
        <v>0</v>
      </c>
      <c r="O45" s="627">
        <f>'Budget Film 5'!M742</f>
        <v>0</v>
      </c>
      <c r="P45" s="40">
        <f t="shared" si="7"/>
        <v>0</v>
      </c>
      <c r="Q45" s="40">
        <f>'Budget Film 1'!N742+'Budget Film 2 '!N742+'Budget Film 3'!N742+'Budget Film 4'!N742+'Budget Film 5'!N742</f>
        <v>0</v>
      </c>
      <c r="R45" s="3"/>
    </row>
    <row r="46" spans="1:18" x14ac:dyDescent="0.2">
      <c r="A46" s="12"/>
      <c r="B46" s="13"/>
      <c r="C46" s="18"/>
      <c r="D46" s="9"/>
      <c r="E46" s="9"/>
      <c r="F46" s="9"/>
      <c r="G46" s="8"/>
      <c r="H46" s="8"/>
      <c r="I46" s="8"/>
      <c r="J46" s="38"/>
      <c r="K46" s="602"/>
      <c r="L46" s="607"/>
      <c r="M46" s="614"/>
      <c r="N46" s="621"/>
      <c r="O46" s="626"/>
      <c r="P46" s="37"/>
      <c r="Q46" s="37"/>
      <c r="R46" s="3"/>
    </row>
    <row r="47" spans="1:18" x14ac:dyDescent="0.2">
      <c r="A47" s="51" t="s">
        <v>46</v>
      </c>
      <c r="B47" s="50" t="str">
        <f>'Budget Film 1'!B744</f>
        <v>DECORS ET COSTUMES</v>
      </c>
      <c r="C47" s="49"/>
      <c r="D47" s="48"/>
      <c r="E47" s="48"/>
      <c r="F47" s="48"/>
      <c r="G47" s="47"/>
      <c r="H47" s="47"/>
      <c r="I47" s="47"/>
      <c r="J47" s="46"/>
      <c r="K47" s="601">
        <f t="shared" ref="K47:Q47" si="8">SUM(K49:K55)</f>
        <v>0</v>
      </c>
      <c r="L47" s="606">
        <f t="shared" si="8"/>
        <v>0</v>
      </c>
      <c r="M47" s="613">
        <f t="shared" si="8"/>
        <v>0</v>
      </c>
      <c r="N47" s="620">
        <f t="shared" si="8"/>
        <v>0</v>
      </c>
      <c r="O47" s="625">
        <f t="shared" si="8"/>
        <v>0</v>
      </c>
      <c r="P47" s="45">
        <f t="shared" si="8"/>
        <v>0</v>
      </c>
      <c r="Q47" s="45">
        <f t="shared" si="8"/>
        <v>0</v>
      </c>
      <c r="R47" s="3"/>
    </row>
    <row r="48" spans="1:18" x14ac:dyDescent="0.2">
      <c r="A48" s="12"/>
      <c r="B48" s="13"/>
      <c r="C48" s="18"/>
      <c r="D48" s="9"/>
      <c r="E48" s="9"/>
      <c r="F48" s="9"/>
      <c r="G48" s="8"/>
      <c r="H48" s="8"/>
      <c r="I48" s="8"/>
      <c r="J48" s="38"/>
      <c r="K48" s="602"/>
      <c r="L48" s="607"/>
      <c r="M48" s="614"/>
      <c r="N48" s="621"/>
      <c r="O48" s="626"/>
      <c r="P48" s="37"/>
      <c r="Q48" s="37"/>
      <c r="R48" s="3"/>
    </row>
    <row r="49" spans="1:18" x14ac:dyDescent="0.2">
      <c r="A49" s="12">
        <v>5.0999999999999996</v>
      </c>
      <c r="B49" s="44" t="s">
        <v>45</v>
      </c>
      <c r="C49" s="43"/>
      <c r="D49" s="43"/>
      <c r="E49" s="43"/>
      <c r="F49" s="43"/>
      <c r="G49" s="42"/>
      <c r="H49" s="42"/>
      <c r="I49" s="42"/>
      <c r="J49" s="41"/>
      <c r="K49" s="603">
        <f>'Budget Film 1'!M746</f>
        <v>0</v>
      </c>
      <c r="L49" s="608">
        <f>'Budget Film 2 '!M746</f>
        <v>0</v>
      </c>
      <c r="M49" s="615">
        <f>'Budget Film 3'!M746</f>
        <v>0</v>
      </c>
      <c r="N49" s="622">
        <f>'Budget Film 4'!M746</f>
        <v>0</v>
      </c>
      <c r="O49" s="627">
        <f>'Budget Film 5'!M746</f>
        <v>0</v>
      </c>
      <c r="P49" s="40">
        <f t="shared" ref="P49:P55" si="9">K49+L49+M49+N49+O49</f>
        <v>0</v>
      </c>
      <c r="Q49" s="40">
        <f>'Budget Film 1'!N746+'Budget Film 2 '!N746+'Budget Film 3'!N746+'Budget Film 4'!N746+'Budget Film 5'!N746</f>
        <v>0</v>
      </c>
      <c r="R49" s="3"/>
    </row>
    <row r="50" spans="1:18" x14ac:dyDescent="0.2">
      <c r="A50" s="12">
        <v>5.2</v>
      </c>
      <c r="B50" s="44" t="s">
        <v>44</v>
      </c>
      <c r="C50" s="43"/>
      <c r="D50" s="43"/>
      <c r="E50" s="43"/>
      <c r="F50" s="43"/>
      <c r="G50" s="42"/>
      <c r="H50" s="42"/>
      <c r="I50" s="42"/>
      <c r="J50" s="41"/>
      <c r="K50" s="603">
        <f>'Budget Film 1'!M747</f>
        <v>0</v>
      </c>
      <c r="L50" s="608">
        <f>'Budget Film 2 '!M747</f>
        <v>0</v>
      </c>
      <c r="M50" s="615">
        <f>'Budget Film 3'!M747</f>
        <v>0</v>
      </c>
      <c r="N50" s="622">
        <f>'Budget Film 4'!M747</f>
        <v>0</v>
      </c>
      <c r="O50" s="627">
        <f>'Budget Film 5'!M747</f>
        <v>0</v>
      </c>
      <c r="P50" s="40">
        <f t="shared" si="9"/>
        <v>0</v>
      </c>
      <c r="Q50" s="40">
        <f>'Budget Film 1'!N747+'Budget Film 2 '!N747+'Budget Film 3'!N747+'Budget Film 4'!N747+'Budget Film 5'!N747</f>
        <v>0</v>
      </c>
      <c r="R50" s="3"/>
    </row>
    <row r="51" spans="1:18" x14ac:dyDescent="0.2">
      <c r="A51" s="12">
        <v>5.3</v>
      </c>
      <c r="B51" s="44" t="s">
        <v>43</v>
      </c>
      <c r="C51" s="43"/>
      <c r="D51" s="43"/>
      <c r="E51" s="43"/>
      <c r="F51" s="43"/>
      <c r="G51" s="42"/>
      <c r="H51" s="42"/>
      <c r="I51" s="42"/>
      <c r="J51" s="41"/>
      <c r="K51" s="603">
        <f>'Budget Film 1'!M748</f>
        <v>0</v>
      </c>
      <c r="L51" s="608">
        <f>'Budget Film 2 '!M748</f>
        <v>0</v>
      </c>
      <c r="M51" s="615">
        <f>'Budget Film 3'!M748</f>
        <v>0</v>
      </c>
      <c r="N51" s="622">
        <f>'Budget Film 4'!M748</f>
        <v>0</v>
      </c>
      <c r="O51" s="627">
        <f>'Budget Film 5'!M748</f>
        <v>0</v>
      </c>
      <c r="P51" s="40">
        <f t="shared" si="9"/>
        <v>0</v>
      </c>
      <c r="Q51" s="40">
        <f>'Budget Film 1'!N748+'Budget Film 2 '!N748+'Budget Film 3'!N748+'Budget Film 4'!N748+'Budget Film 5'!N748</f>
        <v>0</v>
      </c>
      <c r="R51" s="3"/>
    </row>
    <row r="52" spans="1:18" x14ac:dyDescent="0.2">
      <c r="A52" s="12">
        <v>5.4</v>
      </c>
      <c r="B52" s="44" t="s">
        <v>42</v>
      </c>
      <c r="C52" s="43"/>
      <c r="D52" s="43"/>
      <c r="E52" s="43"/>
      <c r="F52" s="43"/>
      <c r="G52" s="42"/>
      <c r="H52" s="42"/>
      <c r="I52" s="42"/>
      <c r="J52" s="41"/>
      <c r="K52" s="603">
        <f>'Budget Film 1'!M749</f>
        <v>0</v>
      </c>
      <c r="L52" s="608">
        <f>'Budget Film 2 '!M749</f>
        <v>0</v>
      </c>
      <c r="M52" s="615">
        <f>'Budget Film 3'!M749</f>
        <v>0</v>
      </c>
      <c r="N52" s="622">
        <f>'Budget Film 4'!M749</f>
        <v>0</v>
      </c>
      <c r="O52" s="627">
        <f>'Budget Film 5'!M749</f>
        <v>0</v>
      </c>
      <c r="P52" s="40">
        <f t="shared" si="9"/>
        <v>0</v>
      </c>
      <c r="Q52" s="40">
        <f>'Budget Film 1'!N749+'Budget Film 2 '!N749+'Budget Film 3'!N749+'Budget Film 4'!N749+'Budget Film 5'!N749</f>
        <v>0</v>
      </c>
      <c r="R52" s="3"/>
    </row>
    <row r="53" spans="1:18" x14ac:dyDescent="0.2">
      <c r="A53" s="12">
        <v>5.5</v>
      </c>
      <c r="B53" s="44" t="s">
        <v>41</v>
      </c>
      <c r="C53" s="43"/>
      <c r="D53" s="43"/>
      <c r="E53" s="43"/>
      <c r="F53" s="43"/>
      <c r="G53" s="42"/>
      <c r="H53" s="42"/>
      <c r="I53" s="42"/>
      <c r="J53" s="41"/>
      <c r="K53" s="603">
        <f>'Budget Film 1'!M750</f>
        <v>0</v>
      </c>
      <c r="L53" s="608">
        <f>'Budget Film 2 '!M750</f>
        <v>0</v>
      </c>
      <c r="M53" s="615">
        <f>'Budget Film 3'!M750</f>
        <v>0</v>
      </c>
      <c r="N53" s="622">
        <f>'Budget Film 4'!M750</f>
        <v>0</v>
      </c>
      <c r="O53" s="627">
        <f>'Budget Film 5'!M750</f>
        <v>0</v>
      </c>
      <c r="P53" s="40">
        <f t="shared" si="9"/>
        <v>0</v>
      </c>
      <c r="Q53" s="40">
        <f>'Budget Film 1'!N750+'Budget Film 2 '!N750+'Budget Film 3'!N750+'Budget Film 4'!N750+'Budget Film 5'!N750</f>
        <v>0</v>
      </c>
      <c r="R53" s="3"/>
    </row>
    <row r="54" spans="1:18" x14ac:dyDescent="0.2">
      <c r="A54" s="12">
        <v>5.6</v>
      </c>
      <c r="B54" s="44" t="s">
        <v>40</v>
      </c>
      <c r="C54" s="43"/>
      <c r="D54" s="43"/>
      <c r="E54" s="43"/>
      <c r="F54" s="43"/>
      <c r="G54" s="42"/>
      <c r="H54" s="42"/>
      <c r="I54" s="42"/>
      <c r="J54" s="41"/>
      <c r="K54" s="603">
        <f>'Budget Film 1'!M751</f>
        <v>0</v>
      </c>
      <c r="L54" s="608">
        <f>'Budget Film 2 '!M751</f>
        <v>0</v>
      </c>
      <c r="M54" s="615">
        <f>'Budget Film 3'!M751</f>
        <v>0</v>
      </c>
      <c r="N54" s="622">
        <f>'Budget Film 4'!M751</f>
        <v>0</v>
      </c>
      <c r="O54" s="627">
        <f>'Budget Film 5'!M751</f>
        <v>0</v>
      </c>
      <c r="P54" s="40">
        <f t="shared" si="9"/>
        <v>0</v>
      </c>
      <c r="Q54" s="40">
        <f>'Budget Film 1'!N751+'Budget Film 2 '!N751+'Budget Film 3'!N751+'Budget Film 4'!N751+'Budget Film 5'!N751</f>
        <v>0</v>
      </c>
      <c r="R54" s="3"/>
    </row>
    <row r="55" spans="1:18" x14ac:dyDescent="0.2">
      <c r="A55" s="12">
        <v>5.7</v>
      </c>
      <c r="B55" s="44" t="s">
        <v>39</v>
      </c>
      <c r="C55" s="43"/>
      <c r="D55" s="43"/>
      <c r="E55" s="43"/>
      <c r="F55" s="43"/>
      <c r="G55" s="42"/>
      <c r="H55" s="42"/>
      <c r="I55" s="42"/>
      <c r="J55" s="41"/>
      <c r="K55" s="603">
        <f>'Budget Film 1'!M752</f>
        <v>0</v>
      </c>
      <c r="L55" s="608">
        <f>'Budget Film 2 '!M752</f>
        <v>0</v>
      </c>
      <c r="M55" s="615">
        <f>'Budget Film 3'!M752</f>
        <v>0</v>
      </c>
      <c r="N55" s="622">
        <f>'Budget Film 4'!M752</f>
        <v>0</v>
      </c>
      <c r="O55" s="627">
        <f>'Budget Film 5'!M752</f>
        <v>0</v>
      </c>
      <c r="P55" s="40">
        <f t="shared" si="9"/>
        <v>0</v>
      </c>
      <c r="Q55" s="40">
        <f>'Budget Film 1'!N752+'Budget Film 2 '!N752+'Budget Film 3'!N752+'Budget Film 4'!N752+'Budget Film 5'!N752</f>
        <v>0</v>
      </c>
      <c r="R55" s="3"/>
    </row>
    <row r="56" spans="1:18" ht="28" x14ac:dyDescent="0.2">
      <c r="A56" s="12"/>
      <c r="B56" s="13"/>
      <c r="C56" s="18"/>
      <c r="D56" s="9"/>
      <c r="E56" s="9"/>
      <c r="F56" s="9"/>
      <c r="G56" s="8"/>
      <c r="H56" s="17"/>
      <c r="I56" s="17"/>
      <c r="J56" s="16"/>
      <c r="K56" s="600" t="str">
        <f>K16</f>
        <v>Film 1</v>
      </c>
      <c r="L56" s="605" t="str">
        <f>L16</f>
        <v>Film 2</v>
      </c>
      <c r="M56" s="612" t="str">
        <f>M16</f>
        <v>Film 3</v>
      </c>
      <c r="N56" s="619" t="str">
        <f>N16</f>
        <v>Film 4</v>
      </c>
      <c r="O56" s="624" t="str">
        <f>O16</f>
        <v>Film 5</v>
      </c>
      <c r="P56" s="55" t="s">
        <v>36</v>
      </c>
      <c r="Q56" s="54" t="s">
        <v>520</v>
      </c>
      <c r="R56" s="3"/>
    </row>
    <row r="57" spans="1:18" x14ac:dyDescent="0.2">
      <c r="A57" s="51" t="s">
        <v>35</v>
      </c>
      <c r="B57" s="50" t="str">
        <f>'Budget Film 1'!B776</f>
        <v>DEFRAIEMENTS / HEBERGEMENTS / VOYAGES / TRANPORTS / FRAIS DE BUREAU</v>
      </c>
      <c r="C57" s="49"/>
      <c r="D57" s="48"/>
      <c r="E57" s="48"/>
      <c r="F57" s="48"/>
      <c r="G57" s="47"/>
      <c r="H57" s="47"/>
      <c r="I57" s="47"/>
      <c r="J57" s="46"/>
      <c r="K57" s="601">
        <f t="shared" ref="K57:Q57" si="10">SUM(K58:K66)</f>
        <v>0</v>
      </c>
      <c r="L57" s="606">
        <f t="shared" si="10"/>
        <v>0</v>
      </c>
      <c r="M57" s="613">
        <f t="shared" si="10"/>
        <v>0</v>
      </c>
      <c r="N57" s="620">
        <f t="shared" si="10"/>
        <v>0</v>
      </c>
      <c r="O57" s="625">
        <f t="shared" si="10"/>
        <v>0</v>
      </c>
      <c r="P57" s="45">
        <f t="shared" si="10"/>
        <v>0</v>
      </c>
      <c r="Q57" s="45">
        <f t="shared" si="10"/>
        <v>0</v>
      </c>
      <c r="R57" s="3"/>
    </row>
    <row r="58" spans="1:18" x14ac:dyDescent="0.2">
      <c r="A58" s="12"/>
      <c r="B58" s="13"/>
      <c r="C58" s="18"/>
      <c r="D58" s="9"/>
      <c r="E58" s="9"/>
      <c r="F58" s="9"/>
      <c r="G58" s="8"/>
      <c r="H58" s="8"/>
      <c r="I58" s="8"/>
      <c r="J58" s="38"/>
      <c r="K58" s="602"/>
      <c r="L58" s="607"/>
      <c r="M58" s="614"/>
      <c r="N58" s="621"/>
      <c r="O58" s="626"/>
      <c r="P58" s="37"/>
      <c r="Q58" s="37"/>
      <c r="R58" s="3"/>
    </row>
    <row r="59" spans="1:18" x14ac:dyDescent="0.2">
      <c r="A59" s="12">
        <v>6.1</v>
      </c>
      <c r="B59" s="44" t="s">
        <v>34</v>
      </c>
      <c r="C59" s="43"/>
      <c r="D59" s="43"/>
      <c r="E59" s="43"/>
      <c r="F59" s="43"/>
      <c r="G59" s="42"/>
      <c r="H59" s="42"/>
      <c r="I59" s="42"/>
      <c r="J59" s="41"/>
      <c r="K59" s="603">
        <f>'Budget Film 1'!M778</f>
        <v>0</v>
      </c>
      <c r="L59" s="609">
        <f>'Budget Film 2 '!M778</f>
        <v>0</v>
      </c>
      <c r="M59" s="616">
        <f>'Budget Film 3'!M778</f>
        <v>0</v>
      </c>
      <c r="N59" s="622">
        <f>'Budget Film 4'!M778</f>
        <v>0</v>
      </c>
      <c r="O59" s="627">
        <f>'Budget Film 5'!M778</f>
        <v>0</v>
      </c>
      <c r="P59" s="40">
        <f t="shared" ref="P59:P65" si="11">K59+L59+M59+N59+O59</f>
        <v>0</v>
      </c>
      <c r="Q59" s="40">
        <f>'Budget Film 1'!N778+'Budget Film 2 '!N778+'Budget Film 3'!N778+'Budget Film 4'!N778+'Budget Film 5'!N778</f>
        <v>0</v>
      </c>
      <c r="R59" s="3"/>
    </row>
    <row r="60" spans="1:18" x14ac:dyDescent="0.2">
      <c r="A60" s="12">
        <v>6.2</v>
      </c>
      <c r="B60" s="44" t="s">
        <v>33</v>
      </c>
      <c r="C60" s="43"/>
      <c r="D60" s="43"/>
      <c r="E60" s="43"/>
      <c r="F60" s="43"/>
      <c r="G60" s="42"/>
      <c r="H60" s="42"/>
      <c r="I60" s="42"/>
      <c r="J60" s="41"/>
      <c r="K60" s="603">
        <f>'Budget Film 1'!M779</f>
        <v>0</v>
      </c>
      <c r="L60" s="609">
        <f>'Budget Film 2 '!M779</f>
        <v>0</v>
      </c>
      <c r="M60" s="616">
        <f>'Budget Film 3'!M779</f>
        <v>0</v>
      </c>
      <c r="N60" s="622">
        <f>'Budget Film 4'!M779</f>
        <v>0</v>
      </c>
      <c r="O60" s="627">
        <f>'Budget Film 5'!M779</f>
        <v>0</v>
      </c>
      <c r="P60" s="40">
        <f t="shared" si="11"/>
        <v>0</v>
      </c>
      <c r="Q60" s="40">
        <f>'Budget Film 1'!N779+'Budget Film 2 '!N779+'Budget Film 3'!N779+'Budget Film 4'!N779+'Budget Film 5'!N779</f>
        <v>0</v>
      </c>
      <c r="R60" s="3"/>
    </row>
    <row r="61" spans="1:18" x14ac:dyDescent="0.2">
      <c r="A61" s="12">
        <v>6.3</v>
      </c>
      <c r="B61" s="44" t="s">
        <v>32</v>
      </c>
      <c r="C61" s="43"/>
      <c r="D61" s="43"/>
      <c r="E61" s="43"/>
      <c r="F61" s="43"/>
      <c r="G61" s="42"/>
      <c r="H61" s="42"/>
      <c r="I61" s="42"/>
      <c r="J61" s="41"/>
      <c r="K61" s="603">
        <f>'Budget Film 1'!M780</f>
        <v>0</v>
      </c>
      <c r="L61" s="609">
        <f>'Budget Film 2 '!M780</f>
        <v>0</v>
      </c>
      <c r="M61" s="616">
        <f>'Budget Film 3'!M780</f>
        <v>0</v>
      </c>
      <c r="N61" s="622">
        <f>'Budget Film 4'!M780</f>
        <v>0</v>
      </c>
      <c r="O61" s="627">
        <f>'Budget Film 5'!M780</f>
        <v>0</v>
      </c>
      <c r="P61" s="40">
        <f t="shared" si="11"/>
        <v>0</v>
      </c>
      <c r="Q61" s="40">
        <f>'Budget Film 1'!N780+'Budget Film 2 '!N780+'Budget Film 3'!N780+'Budget Film 4'!N780+'Budget Film 5'!N780</f>
        <v>0</v>
      </c>
      <c r="R61" s="3"/>
    </row>
    <row r="62" spans="1:18" x14ac:dyDescent="0.2">
      <c r="A62" s="12">
        <v>6.4</v>
      </c>
      <c r="B62" s="44" t="s">
        <v>31</v>
      </c>
      <c r="C62" s="43"/>
      <c r="D62" s="43"/>
      <c r="E62" s="43"/>
      <c r="F62" s="43"/>
      <c r="G62" s="42"/>
      <c r="H62" s="42"/>
      <c r="I62" s="42"/>
      <c r="J62" s="41"/>
      <c r="K62" s="603">
        <f>'Budget Film 1'!M781</f>
        <v>0</v>
      </c>
      <c r="L62" s="609">
        <f>'Budget Film 2 '!M781</f>
        <v>0</v>
      </c>
      <c r="M62" s="616">
        <f>'Budget Film 3'!M781</f>
        <v>0</v>
      </c>
      <c r="N62" s="622">
        <f>'Budget Film 4'!M781</f>
        <v>0</v>
      </c>
      <c r="O62" s="627">
        <f>'Budget Film 5'!M781</f>
        <v>0</v>
      </c>
      <c r="P62" s="40">
        <f t="shared" si="11"/>
        <v>0</v>
      </c>
      <c r="Q62" s="40">
        <f>'Budget Film 1'!N781+'Budget Film 2 '!N781+'Budget Film 3'!N781+'Budget Film 4'!N781+'Budget Film 5'!N781</f>
        <v>0</v>
      </c>
      <c r="R62" s="3"/>
    </row>
    <row r="63" spans="1:18" x14ac:dyDescent="0.2">
      <c r="A63" s="12">
        <v>6.5</v>
      </c>
      <c r="B63" s="44" t="s">
        <v>30</v>
      </c>
      <c r="C63" s="43"/>
      <c r="D63" s="43"/>
      <c r="E63" s="43"/>
      <c r="F63" s="43"/>
      <c r="G63" s="42"/>
      <c r="H63" s="42"/>
      <c r="I63" s="42"/>
      <c r="J63" s="41"/>
      <c r="K63" s="603">
        <f>'Budget Film 1'!M782</f>
        <v>0</v>
      </c>
      <c r="L63" s="609">
        <f>'Budget Film 2 '!M782</f>
        <v>0</v>
      </c>
      <c r="M63" s="616">
        <f>'Budget Film 3'!M782</f>
        <v>0</v>
      </c>
      <c r="N63" s="622">
        <f>'Budget Film 4'!M782</f>
        <v>0</v>
      </c>
      <c r="O63" s="627">
        <f>'Budget Film 5'!M782</f>
        <v>0</v>
      </c>
      <c r="P63" s="40">
        <f t="shared" si="11"/>
        <v>0</v>
      </c>
      <c r="Q63" s="40">
        <f>'Budget Film 1'!N782+'Budget Film 2 '!N782+'Budget Film 3'!N782+'Budget Film 4'!N782+'Budget Film 5'!N782</f>
        <v>0</v>
      </c>
      <c r="R63" s="3"/>
    </row>
    <row r="64" spans="1:18" x14ac:dyDescent="0.2">
      <c r="A64" s="12">
        <v>6.6</v>
      </c>
      <c r="B64" s="44" t="s">
        <v>29</v>
      </c>
      <c r="C64" s="43"/>
      <c r="D64" s="43"/>
      <c r="E64" s="43"/>
      <c r="F64" s="43"/>
      <c r="G64" s="42"/>
      <c r="H64" s="42"/>
      <c r="I64" s="42"/>
      <c r="J64" s="41"/>
      <c r="K64" s="603">
        <f>'Budget Film 1'!M783</f>
        <v>0</v>
      </c>
      <c r="L64" s="609">
        <f>'Budget Film 2 '!M783</f>
        <v>0</v>
      </c>
      <c r="M64" s="616">
        <f>'Budget Film 3'!M783</f>
        <v>0</v>
      </c>
      <c r="N64" s="622">
        <f>'Budget Film 4'!M783</f>
        <v>0</v>
      </c>
      <c r="O64" s="627">
        <f>'Budget Film 5'!M783</f>
        <v>0</v>
      </c>
      <c r="P64" s="40">
        <f t="shared" si="11"/>
        <v>0</v>
      </c>
      <c r="Q64" s="40">
        <f>'Budget Film 1'!N783+'Budget Film 2 '!N783+'Budget Film 3'!N783+'Budget Film 4'!N783+'Budget Film 5'!N783</f>
        <v>0</v>
      </c>
      <c r="R64" s="3"/>
    </row>
    <row r="65" spans="1:18" x14ac:dyDescent="0.2">
      <c r="A65" s="12">
        <v>6.7</v>
      </c>
      <c r="B65" s="44" t="s">
        <v>28</v>
      </c>
      <c r="C65" s="43"/>
      <c r="D65" s="43"/>
      <c r="E65" s="43"/>
      <c r="F65" s="43"/>
      <c r="G65" s="42"/>
      <c r="H65" s="42"/>
      <c r="I65" s="42"/>
      <c r="J65" s="41"/>
      <c r="K65" s="603">
        <f>'Budget Film 1'!M784</f>
        <v>0</v>
      </c>
      <c r="L65" s="609">
        <f>'Budget Film 2 '!M784</f>
        <v>0</v>
      </c>
      <c r="M65" s="616">
        <f>'Budget Film 3'!M784</f>
        <v>0</v>
      </c>
      <c r="N65" s="622">
        <f>'Budget Film 4'!M784</f>
        <v>0</v>
      </c>
      <c r="O65" s="627">
        <f>'Budget Film 5'!M784</f>
        <v>0</v>
      </c>
      <c r="P65" s="40">
        <f t="shared" si="11"/>
        <v>0</v>
      </c>
      <c r="Q65" s="40">
        <f>'Budget Film 1'!N784+'Budget Film 2 '!N784+'Budget Film 3'!N784+'Budget Film 4'!N784+'Budget Film 5'!N784</f>
        <v>0</v>
      </c>
      <c r="R65" s="3"/>
    </row>
    <row r="66" spans="1:18" x14ac:dyDescent="0.2">
      <c r="A66" s="12"/>
      <c r="B66" s="13"/>
      <c r="C66" s="18"/>
      <c r="D66" s="9"/>
      <c r="E66" s="9"/>
      <c r="F66" s="9"/>
      <c r="G66" s="8"/>
      <c r="H66" s="8"/>
      <c r="I66" s="8"/>
      <c r="J66" s="38"/>
      <c r="K66" s="602"/>
      <c r="L66" s="607"/>
      <c r="M66" s="614"/>
      <c r="N66" s="621"/>
      <c r="O66" s="626"/>
      <c r="P66" s="37"/>
      <c r="Q66" s="37"/>
      <c r="R66" s="3"/>
    </row>
    <row r="67" spans="1:18" x14ac:dyDescent="0.2">
      <c r="A67" s="51" t="s">
        <v>27</v>
      </c>
      <c r="B67" s="50" t="str">
        <f>'Budget Film 1'!B786</f>
        <v>MOYENS TECHNIQUES</v>
      </c>
      <c r="C67" s="49"/>
      <c r="D67" s="48"/>
      <c r="E67" s="48"/>
      <c r="F67" s="48"/>
      <c r="G67" s="47"/>
      <c r="H67" s="47"/>
      <c r="I67" s="47"/>
      <c r="J67" s="46"/>
      <c r="K67" s="601">
        <f t="shared" ref="K67:Q67" si="12">SUM(K68:K76)</f>
        <v>0</v>
      </c>
      <c r="L67" s="606">
        <f t="shared" si="12"/>
        <v>0</v>
      </c>
      <c r="M67" s="613">
        <f t="shared" si="12"/>
        <v>0</v>
      </c>
      <c r="N67" s="620">
        <f t="shared" si="12"/>
        <v>0</v>
      </c>
      <c r="O67" s="625">
        <f t="shared" si="12"/>
        <v>0</v>
      </c>
      <c r="P67" s="45">
        <f t="shared" si="12"/>
        <v>0</v>
      </c>
      <c r="Q67" s="45">
        <f t="shared" si="12"/>
        <v>0</v>
      </c>
      <c r="R67" s="3"/>
    </row>
    <row r="68" spans="1:18" x14ac:dyDescent="0.2">
      <c r="A68" s="12"/>
      <c r="B68" s="13"/>
      <c r="C68" s="18"/>
      <c r="D68" s="9"/>
      <c r="E68" s="9"/>
      <c r="F68" s="9"/>
      <c r="G68" s="8"/>
      <c r="H68" s="8"/>
      <c r="I68" s="8"/>
      <c r="J68" s="38"/>
      <c r="K68" s="602"/>
      <c r="L68" s="607"/>
      <c r="M68" s="614"/>
      <c r="N68" s="621"/>
      <c r="O68" s="626"/>
      <c r="P68" s="37"/>
      <c r="Q68" s="37"/>
      <c r="R68" s="3"/>
    </row>
    <row r="69" spans="1:18" x14ac:dyDescent="0.2">
      <c r="A69" s="12">
        <v>7.1</v>
      </c>
      <c r="B69" s="44" t="s">
        <v>26</v>
      </c>
      <c r="C69" s="43"/>
      <c r="D69" s="43"/>
      <c r="E69" s="43"/>
      <c r="F69" s="43"/>
      <c r="G69" s="42"/>
      <c r="H69" s="42"/>
      <c r="I69" s="42"/>
      <c r="J69" s="41"/>
      <c r="K69" s="603">
        <f>'Budget Film 1'!M788</f>
        <v>0</v>
      </c>
      <c r="L69" s="609">
        <f>'Budget Film 2 '!M788</f>
        <v>0</v>
      </c>
      <c r="M69" s="616">
        <f>'Budget Film 3'!M788</f>
        <v>0</v>
      </c>
      <c r="N69" s="622">
        <f>'Budget Film 4'!M788</f>
        <v>0</v>
      </c>
      <c r="O69" s="627">
        <f>'Budget Film 5'!M788</f>
        <v>0</v>
      </c>
      <c r="P69" s="40">
        <f t="shared" ref="P69:P75" si="13">K69+L69+M69+N69+O69</f>
        <v>0</v>
      </c>
      <c r="Q69" s="40">
        <f>'Budget Film 1'!N788+'Budget Film 2 '!N788+'Budget Film 3'!N788+'Budget Film 4'!N788+'Budget Film 5'!N788</f>
        <v>0</v>
      </c>
      <c r="R69" s="3"/>
    </row>
    <row r="70" spans="1:18" x14ac:dyDescent="0.2">
      <c r="A70" s="12">
        <v>7.2</v>
      </c>
      <c r="B70" s="44" t="s">
        <v>25</v>
      </c>
      <c r="C70" s="43"/>
      <c r="D70" s="43"/>
      <c r="E70" s="43"/>
      <c r="F70" s="43"/>
      <c r="G70" s="42"/>
      <c r="H70" s="42"/>
      <c r="I70" s="42"/>
      <c r="J70" s="41"/>
      <c r="K70" s="603">
        <f>'Budget Film 1'!M789</f>
        <v>0</v>
      </c>
      <c r="L70" s="609">
        <f>'Budget Film 2 '!M789</f>
        <v>0</v>
      </c>
      <c r="M70" s="616">
        <f>'Budget Film 3'!M789</f>
        <v>0</v>
      </c>
      <c r="N70" s="622">
        <f>'Budget Film 4'!M789</f>
        <v>0</v>
      </c>
      <c r="O70" s="627">
        <f>'Budget Film 5'!M789</f>
        <v>0</v>
      </c>
      <c r="P70" s="40">
        <f t="shared" si="13"/>
        <v>0</v>
      </c>
      <c r="Q70" s="40">
        <f>'Budget Film 1'!N789+'Budget Film 2 '!N789+'Budget Film 3'!N789+'Budget Film 4'!N789+'Budget Film 5'!N789</f>
        <v>0</v>
      </c>
      <c r="R70" s="3"/>
    </row>
    <row r="71" spans="1:18" x14ac:dyDescent="0.2">
      <c r="A71" s="12">
        <v>7.3</v>
      </c>
      <c r="B71" s="44" t="s">
        <v>24</v>
      </c>
      <c r="C71" s="43"/>
      <c r="D71" s="43"/>
      <c r="E71" s="43"/>
      <c r="F71" s="43"/>
      <c r="G71" s="42"/>
      <c r="H71" s="42"/>
      <c r="I71" s="42"/>
      <c r="J71" s="41"/>
      <c r="K71" s="603">
        <f>'Budget Film 1'!M790</f>
        <v>0</v>
      </c>
      <c r="L71" s="609">
        <f>'Budget Film 2 '!M790</f>
        <v>0</v>
      </c>
      <c r="M71" s="616">
        <f>'Budget Film 3'!M790</f>
        <v>0</v>
      </c>
      <c r="N71" s="622">
        <f>'Budget Film 4'!M790</f>
        <v>0</v>
      </c>
      <c r="O71" s="627">
        <f>'Budget Film 5'!M790</f>
        <v>0</v>
      </c>
      <c r="P71" s="40">
        <f t="shared" si="13"/>
        <v>0</v>
      </c>
      <c r="Q71" s="40">
        <f>'Budget Film 1'!N790+'Budget Film 2 '!N790+'Budget Film 3'!N790+'Budget Film 4'!N790+'Budget Film 5'!N790</f>
        <v>0</v>
      </c>
      <c r="R71" s="3"/>
    </row>
    <row r="72" spans="1:18" x14ac:dyDescent="0.2">
      <c r="A72" s="12">
        <v>7.4</v>
      </c>
      <c r="B72" s="44" t="s">
        <v>23</v>
      </c>
      <c r="C72" s="43"/>
      <c r="D72" s="43"/>
      <c r="E72" s="43"/>
      <c r="F72" s="43"/>
      <c r="G72" s="42"/>
      <c r="H72" s="42"/>
      <c r="I72" s="42"/>
      <c r="J72" s="41"/>
      <c r="K72" s="603">
        <f>'Budget Film 1'!M791</f>
        <v>0</v>
      </c>
      <c r="L72" s="609">
        <f>'Budget Film 2 '!M791</f>
        <v>0</v>
      </c>
      <c r="M72" s="616">
        <f>'Budget Film 3'!M791</f>
        <v>0</v>
      </c>
      <c r="N72" s="622">
        <f>'Budget Film 4'!M791</f>
        <v>0</v>
      </c>
      <c r="O72" s="627">
        <f>'Budget Film 5'!M791</f>
        <v>0</v>
      </c>
      <c r="P72" s="40">
        <f t="shared" si="13"/>
        <v>0</v>
      </c>
      <c r="Q72" s="40">
        <f>'Budget Film 1'!N791+'Budget Film 2 '!N791+'Budget Film 3'!N791+'Budget Film 4'!N791+'Budget Film 5'!N791</f>
        <v>0</v>
      </c>
      <c r="R72" s="3"/>
    </row>
    <row r="73" spans="1:18" x14ac:dyDescent="0.2">
      <c r="A73" s="12">
        <v>7.5</v>
      </c>
      <c r="B73" s="44" t="s">
        <v>22</v>
      </c>
      <c r="C73" s="43"/>
      <c r="D73" s="43"/>
      <c r="E73" s="43"/>
      <c r="F73" s="43"/>
      <c r="G73" s="42"/>
      <c r="H73" s="42"/>
      <c r="I73" s="42"/>
      <c r="J73" s="41"/>
      <c r="K73" s="603">
        <f>'Budget Film 1'!M792</f>
        <v>0</v>
      </c>
      <c r="L73" s="609">
        <f>'Budget Film 2 '!M792</f>
        <v>0</v>
      </c>
      <c r="M73" s="616">
        <f>'Budget Film 3'!M792</f>
        <v>0</v>
      </c>
      <c r="N73" s="622">
        <f>'Budget Film 4'!M792</f>
        <v>0</v>
      </c>
      <c r="O73" s="627">
        <f>'Budget Film 5'!M792</f>
        <v>0</v>
      </c>
      <c r="P73" s="40">
        <f t="shared" si="13"/>
        <v>0</v>
      </c>
      <c r="Q73" s="40">
        <f>'Budget Film 1'!N792+'Budget Film 2 '!N792+'Budget Film 3'!N792+'Budget Film 4'!N792+'Budget Film 5'!N792</f>
        <v>0</v>
      </c>
      <c r="R73" s="3"/>
    </row>
    <row r="74" spans="1:18" x14ac:dyDescent="0.2">
      <c r="A74" s="12">
        <v>7.6</v>
      </c>
      <c r="B74" s="44" t="s">
        <v>21</v>
      </c>
      <c r="C74" s="43"/>
      <c r="D74" s="43"/>
      <c r="E74" s="43"/>
      <c r="F74" s="43"/>
      <c r="G74" s="42"/>
      <c r="H74" s="42"/>
      <c r="I74" s="42"/>
      <c r="J74" s="41"/>
      <c r="K74" s="603">
        <f>'Budget Film 1'!M793</f>
        <v>0</v>
      </c>
      <c r="L74" s="609">
        <f>'Budget Film 2 '!M793</f>
        <v>0</v>
      </c>
      <c r="M74" s="616">
        <f>'Budget Film 3'!M793</f>
        <v>0</v>
      </c>
      <c r="N74" s="622">
        <f>'Budget Film 4'!M793</f>
        <v>0</v>
      </c>
      <c r="O74" s="627">
        <f>'Budget Film 5'!M793</f>
        <v>0</v>
      </c>
      <c r="P74" s="40">
        <f t="shared" si="13"/>
        <v>0</v>
      </c>
      <c r="Q74" s="40">
        <f>'Budget Film 1'!N793+'Budget Film 2 '!N793+'Budget Film 3'!N793+'Budget Film 4'!N793+'Budget Film 5'!N793</f>
        <v>0</v>
      </c>
      <c r="R74" s="3"/>
    </row>
    <row r="75" spans="1:18" x14ac:dyDescent="0.2">
      <c r="A75" s="12">
        <v>7.7</v>
      </c>
      <c r="B75" s="39" t="s">
        <v>20</v>
      </c>
      <c r="C75" s="9"/>
      <c r="D75" s="9"/>
      <c r="E75" s="9"/>
      <c r="F75" s="9"/>
      <c r="G75" s="8"/>
      <c r="H75" s="8"/>
      <c r="I75" s="8"/>
      <c r="J75" s="38"/>
      <c r="K75" s="603">
        <f>'Budget Film 1'!M794</f>
        <v>0</v>
      </c>
      <c r="L75" s="609">
        <f>'Budget Film 2 '!M794</f>
        <v>0</v>
      </c>
      <c r="M75" s="616">
        <f>'Budget Film 3'!M794</f>
        <v>0</v>
      </c>
      <c r="N75" s="622">
        <f>'Budget Film 4'!M794</f>
        <v>0</v>
      </c>
      <c r="O75" s="627">
        <f>'Budget Film 5'!M794</f>
        <v>0</v>
      </c>
      <c r="P75" s="40">
        <f t="shared" si="13"/>
        <v>0</v>
      </c>
      <c r="Q75" s="40">
        <f>'Budget Film 1'!N794+'Budget Film 2 '!N794+'Budget Film 3'!N794+'Budget Film 4'!N794+'Budget Film 5'!N794</f>
        <v>0</v>
      </c>
      <c r="R75" s="3"/>
    </row>
    <row r="76" spans="1:18" x14ac:dyDescent="0.2">
      <c r="A76" s="12"/>
      <c r="B76" s="13"/>
      <c r="C76" s="18"/>
      <c r="D76" s="9"/>
      <c r="E76" s="9"/>
      <c r="F76" s="9"/>
      <c r="G76" s="8"/>
      <c r="H76" s="8"/>
      <c r="I76" s="8"/>
      <c r="J76" s="38"/>
      <c r="K76" s="602"/>
      <c r="L76" s="607"/>
      <c r="M76" s="614"/>
      <c r="N76" s="621"/>
      <c r="O76" s="626"/>
      <c r="P76" s="37"/>
      <c r="Q76" s="37"/>
      <c r="R76" s="3"/>
    </row>
    <row r="77" spans="1:18" x14ac:dyDescent="0.2">
      <c r="A77" s="51" t="s">
        <v>19</v>
      </c>
      <c r="B77" s="50" t="str">
        <f>'Budget Film 1'!B796</f>
        <v>PELLICULE / LABORATOIRES / VIDEOS</v>
      </c>
      <c r="C77" s="49"/>
      <c r="D77" s="48"/>
      <c r="E77" s="48"/>
      <c r="F77" s="48"/>
      <c r="G77" s="47"/>
      <c r="H77" s="47"/>
      <c r="I77" s="47"/>
      <c r="J77" s="46"/>
      <c r="K77" s="601">
        <f t="shared" ref="K77:Q77" si="14">SUM(K78:K85)</f>
        <v>0</v>
      </c>
      <c r="L77" s="606">
        <f t="shared" si="14"/>
        <v>0</v>
      </c>
      <c r="M77" s="613">
        <f t="shared" si="14"/>
        <v>0</v>
      </c>
      <c r="N77" s="620">
        <f t="shared" si="14"/>
        <v>0</v>
      </c>
      <c r="O77" s="625">
        <f t="shared" si="14"/>
        <v>0</v>
      </c>
      <c r="P77" s="45">
        <f t="shared" si="14"/>
        <v>0</v>
      </c>
      <c r="Q77" s="45">
        <f t="shared" si="14"/>
        <v>0</v>
      </c>
      <c r="R77" s="3"/>
    </row>
    <row r="78" spans="1:18" x14ac:dyDescent="0.2">
      <c r="A78" s="12"/>
      <c r="B78" s="13"/>
      <c r="C78" s="18"/>
      <c r="D78" s="9"/>
      <c r="E78" s="9"/>
      <c r="F78" s="9"/>
      <c r="G78" s="8"/>
      <c r="H78" s="8"/>
      <c r="I78" s="8"/>
      <c r="J78" s="38"/>
      <c r="K78" s="602"/>
      <c r="L78" s="607"/>
      <c r="M78" s="614"/>
      <c r="N78" s="621"/>
      <c r="O78" s="626"/>
      <c r="P78" s="37"/>
      <c r="Q78" s="37"/>
      <c r="R78" s="3"/>
    </row>
    <row r="79" spans="1:18" x14ac:dyDescent="0.2">
      <c r="A79" s="12">
        <v>8.1</v>
      </c>
      <c r="B79" s="44" t="s">
        <v>18</v>
      </c>
      <c r="C79" s="43"/>
      <c r="D79" s="43"/>
      <c r="E79" s="43"/>
      <c r="F79" s="43"/>
      <c r="G79" s="42"/>
      <c r="H79" s="42"/>
      <c r="I79" s="42"/>
      <c r="J79" s="41"/>
      <c r="K79" s="603">
        <f>'Budget Film 1'!M798</f>
        <v>0</v>
      </c>
      <c r="L79" s="609">
        <f>'Budget Film 2 '!M798</f>
        <v>0</v>
      </c>
      <c r="M79" s="616">
        <f>'Budget Film 3'!M798</f>
        <v>0</v>
      </c>
      <c r="N79" s="622">
        <f>'Budget Film 4'!M798</f>
        <v>0</v>
      </c>
      <c r="O79" s="627">
        <f>'Budget Film 5'!M798</f>
        <v>0</v>
      </c>
      <c r="P79" s="40">
        <f t="shared" ref="P79:P84" si="15">K79+L79+M79+N79+O79</f>
        <v>0</v>
      </c>
      <c r="Q79" s="40">
        <f>'Budget Film 1'!N798+'Budget Film 2 '!N798+'Budget Film 3'!N798+'Budget Film 4'!N798+'Budget Film 5'!N798</f>
        <v>0</v>
      </c>
      <c r="R79" s="3"/>
    </row>
    <row r="80" spans="1:18" x14ac:dyDescent="0.2">
      <c r="A80" s="12">
        <v>8.1999999999999993</v>
      </c>
      <c r="B80" s="44" t="s">
        <v>17</v>
      </c>
      <c r="C80" s="43"/>
      <c r="D80" s="43"/>
      <c r="E80" s="43"/>
      <c r="F80" s="43"/>
      <c r="G80" s="42"/>
      <c r="H80" s="42"/>
      <c r="I80" s="42"/>
      <c r="J80" s="41"/>
      <c r="K80" s="603">
        <f>'Budget Film 1'!M799</f>
        <v>0</v>
      </c>
      <c r="L80" s="609">
        <f>'Budget Film 2 '!M799</f>
        <v>0</v>
      </c>
      <c r="M80" s="616">
        <f>'Budget Film 3'!M799</f>
        <v>0</v>
      </c>
      <c r="N80" s="622">
        <f>'Budget Film 4'!M799</f>
        <v>0</v>
      </c>
      <c r="O80" s="627">
        <f>'Budget Film 5'!M799</f>
        <v>0</v>
      </c>
      <c r="P80" s="40">
        <f t="shared" si="15"/>
        <v>0</v>
      </c>
      <c r="Q80" s="40">
        <f>'Budget Film 1'!N799+'Budget Film 2 '!N799+'Budget Film 3'!N799+'Budget Film 4'!N799+'Budget Film 5'!N799</f>
        <v>0</v>
      </c>
      <c r="R80" s="3"/>
    </row>
    <row r="81" spans="1:18" x14ac:dyDescent="0.2">
      <c r="A81" s="12">
        <v>8.3000000000000007</v>
      </c>
      <c r="B81" s="44" t="s">
        <v>16</v>
      </c>
      <c r="C81" s="43"/>
      <c r="D81" s="43"/>
      <c r="E81" s="43"/>
      <c r="F81" s="43"/>
      <c r="G81" s="42"/>
      <c r="H81" s="42"/>
      <c r="I81" s="42"/>
      <c r="J81" s="41"/>
      <c r="K81" s="603">
        <f>'Budget Film 1'!M800</f>
        <v>0</v>
      </c>
      <c r="L81" s="609">
        <f>'Budget Film 2 '!M800</f>
        <v>0</v>
      </c>
      <c r="M81" s="616">
        <f>'Budget Film 3'!M800</f>
        <v>0</v>
      </c>
      <c r="N81" s="622">
        <f>'Budget Film 4'!M800</f>
        <v>0</v>
      </c>
      <c r="O81" s="627">
        <f>'Budget Film 5'!M800</f>
        <v>0</v>
      </c>
      <c r="P81" s="40">
        <f t="shared" si="15"/>
        <v>0</v>
      </c>
      <c r="Q81" s="40">
        <f>'Budget Film 1'!N800+'Budget Film 2 '!N800+'Budget Film 3'!N800+'Budget Film 4'!N800+'Budget Film 5'!N800</f>
        <v>0</v>
      </c>
      <c r="R81" s="3"/>
    </row>
    <row r="82" spans="1:18" x14ac:dyDescent="0.2">
      <c r="A82" s="12">
        <v>8.4</v>
      </c>
      <c r="B82" s="44" t="s">
        <v>15</v>
      </c>
      <c r="C82" s="43"/>
      <c r="D82" s="43"/>
      <c r="E82" s="43"/>
      <c r="F82" s="43"/>
      <c r="G82" s="42"/>
      <c r="H82" s="42"/>
      <c r="I82" s="42"/>
      <c r="J82" s="41"/>
      <c r="K82" s="603">
        <f>'Budget Film 1'!M801</f>
        <v>0</v>
      </c>
      <c r="L82" s="609">
        <f>'Budget Film 2 '!M801</f>
        <v>0</v>
      </c>
      <c r="M82" s="616">
        <f>'Budget Film 3'!M801</f>
        <v>0</v>
      </c>
      <c r="N82" s="622">
        <f>'Budget Film 4'!M801</f>
        <v>0</v>
      </c>
      <c r="O82" s="627">
        <f>'Budget Film 5'!M801</f>
        <v>0</v>
      </c>
      <c r="P82" s="40">
        <f t="shared" si="15"/>
        <v>0</v>
      </c>
      <c r="Q82" s="40">
        <f>'Budget Film 1'!N801+'Budget Film 2 '!N801+'Budget Film 3'!N801+'Budget Film 4'!N801+'Budget Film 5'!N801</f>
        <v>0</v>
      </c>
      <c r="R82" s="3"/>
    </row>
    <row r="83" spans="1:18" x14ac:dyDescent="0.2">
      <c r="A83" s="12">
        <v>8.5</v>
      </c>
      <c r="B83" s="44" t="s">
        <v>14</v>
      </c>
      <c r="C83" s="43"/>
      <c r="D83" s="43"/>
      <c r="E83" s="43"/>
      <c r="F83" s="43"/>
      <c r="G83" s="42"/>
      <c r="H83" s="42"/>
      <c r="I83" s="42"/>
      <c r="J83" s="41"/>
      <c r="K83" s="603">
        <f>'Budget Film 1'!M802</f>
        <v>0</v>
      </c>
      <c r="L83" s="609">
        <f>'Budget Film 2 '!M802</f>
        <v>0</v>
      </c>
      <c r="M83" s="616">
        <f>'Budget Film 3'!M802</f>
        <v>0</v>
      </c>
      <c r="N83" s="622">
        <f>'Budget Film 4'!M802</f>
        <v>0</v>
      </c>
      <c r="O83" s="627">
        <f>'Budget Film 5'!M802</f>
        <v>0</v>
      </c>
      <c r="P83" s="40">
        <f t="shared" si="15"/>
        <v>0</v>
      </c>
      <c r="Q83" s="40">
        <f>'Budget Film 1'!N802+'Budget Film 2 '!N802+'Budget Film 3'!N802+'Budget Film 4'!N802+'Budget Film 5'!N802</f>
        <v>0</v>
      </c>
      <c r="R83" s="3"/>
    </row>
    <row r="84" spans="1:18" x14ac:dyDescent="0.2">
      <c r="A84" s="12">
        <v>8.6</v>
      </c>
      <c r="B84" s="44" t="s">
        <v>13</v>
      </c>
      <c r="C84" s="43"/>
      <c r="D84" s="43"/>
      <c r="E84" s="43"/>
      <c r="F84" s="43"/>
      <c r="G84" s="42"/>
      <c r="H84" s="42"/>
      <c r="I84" s="42"/>
      <c r="J84" s="41"/>
      <c r="K84" s="603">
        <f>'Budget Film 1'!M803</f>
        <v>0</v>
      </c>
      <c r="L84" s="609">
        <f>'Budget Film 2 '!M803</f>
        <v>0</v>
      </c>
      <c r="M84" s="616">
        <f>'Budget Film 3'!M803</f>
        <v>0</v>
      </c>
      <c r="N84" s="622">
        <f>'Budget Film 4'!M803</f>
        <v>0</v>
      </c>
      <c r="O84" s="627">
        <f>'Budget Film 5'!M803</f>
        <v>0</v>
      </c>
      <c r="P84" s="40">
        <f t="shared" si="15"/>
        <v>0</v>
      </c>
      <c r="Q84" s="40">
        <f>'Budget Film 1'!N803+'Budget Film 2 '!N803+'Budget Film 3'!N803+'Budget Film 4'!N803+'Budget Film 5'!N803</f>
        <v>0</v>
      </c>
      <c r="R84" s="3"/>
    </row>
    <row r="85" spans="1:18" x14ac:dyDescent="0.2">
      <c r="A85" s="12"/>
      <c r="B85" s="13"/>
      <c r="C85" s="18"/>
      <c r="D85" s="9"/>
      <c r="E85" s="9"/>
      <c r="F85" s="9"/>
      <c r="G85" s="8"/>
      <c r="H85" s="8"/>
      <c r="I85" s="8"/>
      <c r="J85" s="38"/>
      <c r="K85" s="602"/>
      <c r="L85" s="607"/>
      <c r="M85" s="614"/>
      <c r="N85" s="621"/>
      <c r="O85" s="626"/>
      <c r="P85" s="37"/>
      <c r="Q85" s="37"/>
      <c r="R85" s="3"/>
    </row>
    <row r="86" spans="1:18" x14ac:dyDescent="0.2">
      <c r="A86" s="51" t="s">
        <v>12</v>
      </c>
      <c r="B86" s="50" t="str">
        <f>'Budget Film 1'!B805</f>
        <v>ASSURANCES / DIVERS</v>
      </c>
      <c r="C86" s="49"/>
      <c r="D86" s="48"/>
      <c r="E86" s="48"/>
      <c r="F86" s="48"/>
      <c r="G86" s="47"/>
      <c r="H86" s="47"/>
      <c r="I86" s="47"/>
      <c r="J86" s="46"/>
      <c r="K86" s="601">
        <f t="shared" ref="K86:Q86" si="16">SUM(K87:K93)</f>
        <v>0</v>
      </c>
      <c r="L86" s="606">
        <f t="shared" si="16"/>
        <v>0</v>
      </c>
      <c r="M86" s="613">
        <f t="shared" si="16"/>
        <v>0</v>
      </c>
      <c r="N86" s="620">
        <f t="shared" si="16"/>
        <v>0</v>
      </c>
      <c r="O86" s="625">
        <f t="shared" si="16"/>
        <v>0</v>
      </c>
      <c r="P86" s="45">
        <f t="shared" si="16"/>
        <v>0</v>
      </c>
      <c r="Q86" s="45">
        <f t="shared" si="16"/>
        <v>0</v>
      </c>
      <c r="R86" s="3"/>
    </row>
    <row r="87" spans="1:18" x14ac:dyDescent="0.2">
      <c r="A87" s="12"/>
      <c r="B87" s="13"/>
      <c r="C87" s="18"/>
      <c r="D87" s="9"/>
      <c r="E87" s="9"/>
      <c r="F87" s="9"/>
      <c r="G87" s="8"/>
      <c r="H87" s="8"/>
      <c r="I87" s="8"/>
      <c r="J87" s="38"/>
      <c r="K87" s="602"/>
      <c r="L87" s="607"/>
      <c r="M87" s="614"/>
      <c r="N87" s="621"/>
      <c r="O87" s="626"/>
      <c r="P87" s="37"/>
      <c r="Q87" s="37"/>
      <c r="R87" s="3"/>
    </row>
    <row r="88" spans="1:18" x14ac:dyDescent="0.2">
      <c r="A88" s="12">
        <v>9.1</v>
      </c>
      <c r="B88" s="44" t="s">
        <v>11</v>
      </c>
      <c r="C88" s="43"/>
      <c r="D88" s="43"/>
      <c r="E88" s="43"/>
      <c r="F88" s="43"/>
      <c r="G88" s="42"/>
      <c r="H88" s="42"/>
      <c r="I88" s="42"/>
      <c r="J88" s="41"/>
      <c r="K88" s="603">
        <f>'Budget Film 1'!M807</f>
        <v>0</v>
      </c>
      <c r="L88" s="609">
        <f>'Budget Film 2 '!M807</f>
        <v>0</v>
      </c>
      <c r="M88" s="616">
        <f>'Budget Film 3'!M807</f>
        <v>0</v>
      </c>
      <c r="N88" s="622">
        <f>'Budget Film 4'!M807</f>
        <v>0</v>
      </c>
      <c r="O88" s="627">
        <f>'Budget Film 5'!M807</f>
        <v>0</v>
      </c>
      <c r="P88" s="40">
        <f t="shared" ref="P88:P92" si="17">K88+L88+M88+N88+O88</f>
        <v>0</v>
      </c>
      <c r="Q88" s="40">
        <f>'Budget Film 1'!N807+'Budget Film 2 '!N807+'Budget Film 3'!N807+'Budget Film 4'!N807+'Budget Film 5'!N807</f>
        <v>0</v>
      </c>
      <c r="R88" s="3"/>
    </row>
    <row r="89" spans="1:18" x14ac:dyDescent="0.2">
      <c r="A89" s="12">
        <v>9.1999999999999993</v>
      </c>
      <c r="B89" s="44" t="s">
        <v>10</v>
      </c>
      <c r="C89" s="43"/>
      <c r="D89" s="43"/>
      <c r="E89" s="43"/>
      <c r="F89" s="43"/>
      <c r="G89" s="42"/>
      <c r="H89" s="42"/>
      <c r="I89" s="42"/>
      <c r="J89" s="41"/>
      <c r="K89" s="603">
        <f>'Budget Film 1'!M808</f>
        <v>0</v>
      </c>
      <c r="L89" s="609">
        <f>'Budget Film 2 '!M808</f>
        <v>0</v>
      </c>
      <c r="M89" s="616">
        <f>'Budget Film 3'!M808</f>
        <v>0</v>
      </c>
      <c r="N89" s="622">
        <f>'Budget Film 4'!M808</f>
        <v>0</v>
      </c>
      <c r="O89" s="627">
        <f>'Budget Film 5'!M808</f>
        <v>0</v>
      </c>
      <c r="P89" s="40">
        <f t="shared" si="17"/>
        <v>0</v>
      </c>
      <c r="Q89" s="40">
        <f>'Budget Film 1'!N808+'Budget Film 2 '!N808+'Budget Film 3'!N808+'Budget Film 4'!N808+'Budget Film 5'!N808</f>
        <v>0</v>
      </c>
      <c r="R89" s="3"/>
    </row>
    <row r="90" spans="1:18" x14ac:dyDescent="0.2">
      <c r="A90" s="12">
        <v>9.3000000000000007</v>
      </c>
      <c r="B90" s="44" t="s">
        <v>9</v>
      </c>
      <c r="C90" s="43"/>
      <c r="D90" s="43"/>
      <c r="E90" s="43"/>
      <c r="F90" s="43"/>
      <c r="G90" s="42"/>
      <c r="H90" s="42"/>
      <c r="I90" s="42"/>
      <c r="J90" s="41"/>
      <c r="K90" s="603">
        <f>'Budget Film 1'!M809</f>
        <v>0</v>
      </c>
      <c r="L90" s="609">
        <f>'Budget Film 2 '!M809</f>
        <v>0</v>
      </c>
      <c r="M90" s="616">
        <f>'Budget Film 3'!M809</f>
        <v>0</v>
      </c>
      <c r="N90" s="622">
        <f>'Budget Film 4'!M809</f>
        <v>0</v>
      </c>
      <c r="O90" s="627">
        <f>'Budget Film 5'!M809</f>
        <v>0</v>
      </c>
      <c r="P90" s="40">
        <f t="shared" si="17"/>
        <v>0</v>
      </c>
      <c r="Q90" s="40">
        <f>'Budget Film 1'!N809+'Budget Film 2 '!N809+'Budget Film 3'!N809+'Budget Film 4'!N809+'Budget Film 5'!N809</f>
        <v>0</v>
      </c>
      <c r="R90" s="3"/>
    </row>
    <row r="91" spans="1:18" x14ac:dyDescent="0.2">
      <c r="A91" s="12">
        <v>9.4</v>
      </c>
      <c r="B91" s="44" t="s">
        <v>8</v>
      </c>
      <c r="C91" s="43"/>
      <c r="D91" s="43"/>
      <c r="E91" s="43"/>
      <c r="F91" s="43"/>
      <c r="G91" s="42"/>
      <c r="H91" s="42"/>
      <c r="I91" s="42"/>
      <c r="J91" s="41"/>
      <c r="K91" s="603">
        <f>'Budget Film 1'!M810</f>
        <v>0</v>
      </c>
      <c r="L91" s="609">
        <f>'Budget Film 2 '!M810</f>
        <v>0</v>
      </c>
      <c r="M91" s="616">
        <f>'Budget Film 3'!M810</f>
        <v>0</v>
      </c>
      <c r="N91" s="622">
        <f>'Budget Film 4'!M810</f>
        <v>0</v>
      </c>
      <c r="O91" s="627">
        <f>'Budget Film 5'!M810</f>
        <v>0</v>
      </c>
      <c r="P91" s="40">
        <f t="shared" si="17"/>
        <v>0</v>
      </c>
      <c r="Q91" s="40">
        <f>'Budget Film 1'!N810+'Budget Film 2 '!N810+'Budget Film 3'!N810+'Budget Film 4'!N810+'Budget Film 5'!N810</f>
        <v>0</v>
      </c>
      <c r="R91" s="3"/>
    </row>
    <row r="92" spans="1:18" x14ac:dyDescent="0.2">
      <c r="A92" s="12">
        <v>9.5</v>
      </c>
      <c r="B92" s="44" t="s">
        <v>7</v>
      </c>
      <c r="C92" s="43"/>
      <c r="D92" s="43"/>
      <c r="E92" s="43"/>
      <c r="F92" s="43"/>
      <c r="G92" s="42"/>
      <c r="H92" s="42"/>
      <c r="I92" s="42"/>
      <c r="J92" s="41"/>
      <c r="K92" s="603">
        <f>'Budget Film 1'!M811</f>
        <v>0</v>
      </c>
      <c r="L92" s="609">
        <f>'Budget Film 2 '!M811</f>
        <v>0</v>
      </c>
      <c r="M92" s="616">
        <f>'Budget Film 3'!M811</f>
        <v>0</v>
      </c>
      <c r="N92" s="622">
        <f>'Budget Film 4'!M811</f>
        <v>0</v>
      </c>
      <c r="O92" s="627">
        <f>'Budget Film 5'!M811</f>
        <v>0</v>
      </c>
      <c r="P92" s="40">
        <f t="shared" si="17"/>
        <v>0</v>
      </c>
      <c r="Q92" s="40">
        <f>'Budget Film 1'!N811+'Budget Film 2 '!N811+'Budget Film 3'!N811+'Budget Film 4'!N811+'Budget Film 5'!N811</f>
        <v>0</v>
      </c>
      <c r="R92" s="3"/>
    </row>
    <row r="93" spans="1:18" x14ac:dyDescent="0.2">
      <c r="A93" s="12"/>
      <c r="B93" s="13"/>
      <c r="C93" s="18"/>
      <c r="D93" s="9"/>
      <c r="E93" s="9"/>
      <c r="F93" s="9"/>
      <c r="G93" s="8"/>
      <c r="H93" s="8"/>
      <c r="I93" s="8"/>
      <c r="J93" s="38"/>
      <c r="K93" s="602"/>
      <c r="L93" s="607"/>
      <c r="M93" s="614"/>
      <c r="N93" s="621"/>
      <c r="O93" s="626"/>
      <c r="P93" s="37"/>
      <c r="Q93" s="37"/>
      <c r="R93" s="3"/>
    </row>
    <row r="94" spans="1:18" x14ac:dyDescent="0.2">
      <c r="A94" s="51"/>
      <c r="B94" s="50" t="str">
        <f>'Budget Film 1'!B813</f>
        <v>TOTAL PARTIEL</v>
      </c>
      <c r="C94" s="49"/>
      <c r="D94" s="48"/>
      <c r="E94" s="48"/>
      <c r="F94" s="48"/>
      <c r="G94" s="47"/>
      <c r="H94" s="47"/>
      <c r="I94" s="47"/>
      <c r="J94" s="46"/>
      <c r="K94" s="601">
        <f t="shared" ref="K94:Q94" si="18">K86+K77+K67+K57+K47+K42+K35+K27+K17</f>
        <v>0</v>
      </c>
      <c r="L94" s="606">
        <f t="shared" si="18"/>
        <v>0</v>
      </c>
      <c r="M94" s="613">
        <f t="shared" si="18"/>
        <v>0</v>
      </c>
      <c r="N94" s="620">
        <f t="shared" si="18"/>
        <v>0</v>
      </c>
      <c r="O94" s="625">
        <f t="shared" si="18"/>
        <v>0</v>
      </c>
      <c r="P94" s="45">
        <f t="shared" si="18"/>
        <v>0</v>
      </c>
      <c r="Q94" s="45">
        <f t="shared" si="18"/>
        <v>0</v>
      </c>
      <c r="R94" s="3"/>
    </row>
    <row r="95" spans="1:18" x14ac:dyDescent="0.2">
      <c r="A95" s="12"/>
      <c r="B95" s="13"/>
      <c r="C95" s="18"/>
      <c r="D95" s="9"/>
      <c r="E95" s="9"/>
      <c r="F95" s="9"/>
      <c r="G95" s="8"/>
      <c r="H95" s="8"/>
      <c r="I95" s="8"/>
      <c r="J95" s="38"/>
      <c r="K95" s="602"/>
      <c r="L95" s="607"/>
      <c r="M95" s="614"/>
      <c r="N95" s="621"/>
      <c r="O95" s="626"/>
      <c r="P95" s="37"/>
      <c r="Q95" s="37"/>
      <c r="R95" s="3"/>
    </row>
    <row r="96" spans="1:18" x14ac:dyDescent="0.2">
      <c r="A96" s="12"/>
      <c r="B96" s="44" t="s">
        <v>6</v>
      </c>
      <c r="C96" s="43"/>
      <c r="D96" s="42">
        <v>7.5</v>
      </c>
      <c r="E96" s="43" t="s">
        <v>4</v>
      </c>
      <c r="F96" s="43"/>
      <c r="G96" s="42"/>
      <c r="H96" s="42"/>
      <c r="I96" s="42"/>
      <c r="J96" s="41"/>
      <c r="K96" s="603">
        <f>'Budget Film 1'!M815</f>
        <v>0</v>
      </c>
      <c r="L96" s="609">
        <f>'Budget Film 2 '!M815</f>
        <v>0</v>
      </c>
      <c r="M96" s="616">
        <f>'Budget Film 3'!M815</f>
        <v>0</v>
      </c>
      <c r="N96" s="622">
        <f>'Budget Film 4'!M815</f>
        <v>0</v>
      </c>
      <c r="O96" s="627">
        <f>'Budget Film 5'!M815</f>
        <v>0</v>
      </c>
      <c r="P96" s="40">
        <f>K96+L96+M96+N96+O96</f>
        <v>0</v>
      </c>
      <c r="Q96" s="40">
        <f>'Budget Film 1'!N815+'Budget Film 2 '!N815+'Budget Film 3'!N815+'Budget Film 4'!N815+'Budget Film 5'!N815</f>
        <v>0</v>
      </c>
      <c r="R96" s="3"/>
    </row>
    <row r="97" spans="1:18" x14ac:dyDescent="0.2">
      <c r="A97" s="12"/>
      <c r="B97" s="39"/>
      <c r="C97" s="9"/>
      <c r="D97" s="8"/>
      <c r="E97" s="9"/>
      <c r="F97" s="9"/>
      <c r="G97" s="8"/>
      <c r="H97" s="8"/>
      <c r="I97" s="8"/>
      <c r="J97" s="38"/>
      <c r="K97" s="602"/>
      <c r="L97" s="608"/>
      <c r="M97" s="615"/>
      <c r="N97" s="622"/>
      <c r="O97" s="627"/>
      <c r="P97" s="37"/>
      <c r="Q97" s="37"/>
      <c r="R97" s="3"/>
    </row>
    <row r="98" spans="1:18" x14ac:dyDescent="0.2">
      <c r="A98" s="12"/>
      <c r="B98" s="44" t="s">
        <v>5</v>
      </c>
      <c r="C98" s="43"/>
      <c r="D98" s="42">
        <v>5</v>
      </c>
      <c r="E98" s="43" t="s">
        <v>4</v>
      </c>
      <c r="F98" s="43"/>
      <c r="G98" s="42"/>
      <c r="H98" s="42"/>
      <c r="I98" s="42"/>
      <c r="J98" s="41"/>
      <c r="K98" s="603">
        <f>'Budget Film 1'!M817</f>
        <v>0</v>
      </c>
      <c r="L98" s="609">
        <f>'Budget Film 2 '!M817</f>
        <v>0</v>
      </c>
      <c r="M98" s="616">
        <f>'Budget Film 3'!M817</f>
        <v>0</v>
      </c>
      <c r="N98" s="622">
        <f>'Budget Film 4'!M817</f>
        <v>0</v>
      </c>
      <c r="O98" s="627">
        <f>'Budget Film 5'!M817</f>
        <v>0</v>
      </c>
      <c r="P98" s="40">
        <f>K98+L98+M98+N98+O98</f>
        <v>0</v>
      </c>
      <c r="Q98" s="40">
        <f>'Budget Film 1'!N817+'Budget Film 2 '!N817+'Budget Film 3'!N817+'Budget Film 4'!N817+'Budget Film 5'!N817</f>
        <v>0</v>
      </c>
      <c r="R98" s="3"/>
    </row>
    <row r="99" spans="1:18" ht="17" thickBot="1" x14ac:dyDescent="0.25">
      <c r="A99" s="12"/>
      <c r="B99" s="39"/>
      <c r="C99" s="9"/>
      <c r="D99" s="8"/>
      <c r="E99" s="9"/>
      <c r="F99" s="9"/>
      <c r="G99" s="8"/>
      <c r="H99" s="8"/>
      <c r="I99" s="8"/>
      <c r="J99" s="38"/>
      <c r="K99" s="602"/>
      <c r="L99" s="607"/>
      <c r="M99" s="614"/>
      <c r="N99" s="621"/>
      <c r="O99" s="626"/>
      <c r="P99" s="37"/>
      <c r="Q99" s="37"/>
      <c r="R99" s="3"/>
    </row>
    <row r="100" spans="1:18" ht="17" thickBot="1" x14ac:dyDescent="0.25">
      <c r="A100" s="36"/>
      <c r="B100" s="34" t="s">
        <v>3</v>
      </c>
      <c r="C100" s="35"/>
      <c r="D100" s="34"/>
      <c r="E100" s="34"/>
      <c r="F100" s="34"/>
      <c r="G100" s="33"/>
      <c r="H100" s="33"/>
      <c r="I100" s="33"/>
      <c r="J100" s="32"/>
      <c r="K100" s="604">
        <f t="shared" ref="K100:Q100" si="19">K94+K96+K98</f>
        <v>0</v>
      </c>
      <c r="L100" s="610">
        <f t="shared" si="19"/>
        <v>0</v>
      </c>
      <c r="M100" s="617">
        <f t="shared" si="19"/>
        <v>0</v>
      </c>
      <c r="N100" s="623">
        <f t="shared" si="19"/>
        <v>0</v>
      </c>
      <c r="O100" s="628">
        <f t="shared" si="19"/>
        <v>0</v>
      </c>
      <c r="P100" s="31">
        <f t="shared" si="19"/>
        <v>0</v>
      </c>
      <c r="Q100" s="30">
        <f t="shared" si="19"/>
        <v>0</v>
      </c>
      <c r="R100" s="3"/>
    </row>
    <row r="101" spans="1:18" x14ac:dyDescent="0.2">
      <c r="A101" s="12"/>
      <c r="B101" s="9"/>
      <c r="C101" s="18"/>
      <c r="D101" s="9"/>
      <c r="E101" s="9"/>
      <c r="F101" s="9"/>
      <c r="G101" s="8"/>
      <c r="H101" s="26"/>
      <c r="I101" s="26"/>
      <c r="J101" s="25"/>
      <c r="K101" s="29"/>
      <c r="L101" s="28"/>
      <c r="M101" s="28"/>
      <c r="N101" s="28"/>
      <c r="O101" s="28"/>
      <c r="P101" s="28"/>
      <c r="Q101" s="19"/>
      <c r="R101" s="3"/>
    </row>
    <row r="102" spans="1:18" x14ac:dyDescent="0.2">
      <c r="A102" s="12"/>
      <c r="B102" s="9"/>
      <c r="C102" s="18"/>
      <c r="D102" s="9"/>
      <c r="E102" s="9"/>
      <c r="F102" s="9"/>
      <c r="G102" s="8"/>
      <c r="H102" s="26"/>
      <c r="I102" s="26"/>
      <c r="J102" s="25"/>
      <c r="K102" s="29"/>
      <c r="L102" s="28"/>
      <c r="M102" s="28"/>
      <c r="N102" s="28"/>
      <c r="O102" s="28"/>
      <c r="P102" s="28"/>
      <c r="Q102" s="19"/>
      <c r="R102" s="3"/>
    </row>
    <row r="103" spans="1:18" x14ac:dyDescent="0.2">
      <c r="A103" s="12"/>
      <c r="B103" s="13"/>
      <c r="C103" s="18"/>
      <c r="D103" s="9"/>
      <c r="E103" s="9"/>
      <c r="F103" s="9"/>
      <c r="G103" s="8"/>
      <c r="H103" s="26"/>
      <c r="I103" s="26"/>
      <c r="J103" s="25"/>
      <c r="K103" s="15"/>
      <c r="L103" s="15"/>
      <c r="M103" s="15"/>
      <c r="N103" s="15"/>
      <c r="O103" s="15"/>
      <c r="P103" s="24"/>
      <c r="Q103" s="24"/>
      <c r="R103" s="3"/>
    </row>
    <row r="104" spans="1:18" x14ac:dyDescent="0.2">
      <c r="A104" s="12"/>
      <c r="B104" s="13"/>
      <c r="C104" s="18"/>
      <c r="D104" s="9"/>
      <c r="E104" s="9"/>
      <c r="F104" s="9"/>
      <c r="G104" s="8"/>
      <c r="H104" s="26"/>
      <c r="I104" s="26"/>
      <c r="J104" s="25"/>
      <c r="K104" s="15"/>
      <c r="L104" s="15"/>
      <c r="M104" s="15"/>
      <c r="N104" s="15"/>
      <c r="O104" s="15"/>
      <c r="P104" s="24"/>
      <c r="Q104" s="24"/>
      <c r="R104" s="3"/>
    </row>
    <row r="105" spans="1:18" x14ac:dyDescent="0.2">
      <c r="A105" s="12"/>
      <c r="B105" s="13" t="s">
        <v>2</v>
      </c>
      <c r="C105" s="18"/>
      <c r="D105" s="27"/>
      <c r="E105" s="9"/>
      <c r="F105" s="9"/>
      <c r="G105" s="8"/>
      <c r="H105" s="26" t="s">
        <v>1</v>
      </c>
      <c r="I105" s="26"/>
      <c r="J105" s="25"/>
      <c r="K105" s="15"/>
      <c r="L105" s="15"/>
      <c r="M105" s="15"/>
      <c r="N105" s="15"/>
      <c r="O105" s="15"/>
      <c r="P105" s="24"/>
      <c r="Q105" s="24"/>
      <c r="R105" s="3"/>
    </row>
    <row r="106" spans="1:18" x14ac:dyDescent="0.2">
      <c r="A106" s="12"/>
      <c r="B106" s="13"/>
      <c r="C106" s="18"/>
      <c r="D106" s="23"/>
      <c r="E106" s="18"/>
      <c r="F106" s="9"/>
      <c r="G106" s="8"/>
      <c r="H106" s="17"/>
      <c r="I106" s="17"/>
      <c r="J106" s="16"/>
      <c r="K106" s="15"/>
      <c r="L106" s="15"/>
      <c r="M106" s="15"/>
      <c r="N106" s="15"/>
      <c r="O106" s="15"/>
      <c r="P106" s="15"/>
      <c r="Q106" s="15"/>
      <c r="R106" s="3"/>
    </row>
    <row r="107" spans="1:18" x14ac:dyDescent="0.2">
      <c r="A107" s="12" t="s">
        <v>0</v>
      </c>
      <c r="B107" s="21"/>
      <c r="C107" s="10"/>
      <c r="D107" s="11"/>
      <c r="E107" s="10"/>
      <c r="F107" s="9"/>
      <c r="G107" s="8"/>
      <c r="H107" s="17"/>
      <c r="I107" s="17"/>
      <c r="J107" s="16"/>
      <c r="K107" s="15"/>
      <c r="L107" s="15"/>
      <c r="M107" s="15"/>
      <c r="N107" s="15"/>
      <c r="O107" s="15"/>
      <c r="P107" s="14"/>
      <c r="Q107" s="14"/>
      <c r="R107" s="3"/>
    </row>
  </sheetData>
  <mergeCells count="18">
    <mergeCell ref="I11:J11"/>
    <mergeCell ref="I13:J13"/>
    <mergeCell ref="K10:L10"/>
    <mergeCell ref="K11:L11"/>
    <mergeCell ref="K13:L13"/>
    <mergeCell ref="D3:K3"/>
    <mergeCell ref="D5:K5"/>
    <mergeCell ref="B8:Q8"/>
    <mergeCell ref="C10:D10"/>
    <mergeCell ref="C11:D11"/>
    <mergeCell ref="C13:D13"/>
    <mergeCell ref="E10:F10"/>
    <mergeCell ref="E11:F11"/>
    <mergeCell ref="E13:F13"/>
    <mergeCell ref="G10:H10"/>
    <mergeCell ref="G11:H11"/>
    <mergeCell ref="G13:H13"/>
    <mergeCell ref="I10:J10"/>
  </mergeCells>
  <pageMargins left="0.7" right="0.7" top="0.75" bottom="0.75" header="0.3" footer="0.3"/>
  <pageSetup paperSize="9" scale="43" fitToHeight="0" orientation="portrait" horizontalDpi="0" verticalDpi="0"/>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Budget Film 1</vt:lpstr>
      <vt:lpstr>Budget Film 2 </vt:lpstr>
      <vt:lpstr>Budget Film 3</vt:lpstr>
      <vt:lpstr>Budget Film 4</vt:lpstr>
      <vt:lpstr>Budget Film 5</vt:lpstr>
      <vt:lpstr>Budget global SLATE</vt:lpstr>
      <vt:lpstr>'Budget Film 1'!Zone_d_impression</vt:lpstr>
      <vt:lpstr>'Budget Film 2 '!Zone_d_impression</vt:lpstr>
      <vt:lpstr>'Budget Film 3'!Zone_d_impression</vt:lpstr>
      <vt:lpstr>'Budget Film 4'!Zone_d_impression</vt:lpstr>
      <vt:lpstr>'Budget Film 5'!Zone_d_impression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Marie-Lou Pahud</dc:creator>
  <cp:lastModifiedBy>Giovanni Piscitelli</cp:lastModifiedBy>
  <cp:lastPrinted>2025-06-12T07:45:28Z</cp:lastPrinted>
  <dcterms:created xsi:type="dcterms:W3CDTF">2025-04-30T13:35:45Z</dcterms:created>
  <dcterms:modified xsi:type="dcterms:W3CDTF">2025-06-22T20:30:11Z</dcterms:modified>
</cp:coreProperties>
</file>